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9" activeTab="0"/>
  </bookViews>
  <sheets>
    <sheet name="Income Statements"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_xlnm.Print_Area" localSheetId="1">'Balance Sheet'!$A$1:$G$56</definedName>
    <definedName name="_xlnm.Print_Area" localSheetId="3">'Cash Flow Statement'!$A$1:$F$60</definedName>
    <definedName name="_xlnm.Print_Area" localSheetId="0">'Income Statements'!$A$1:$L$57</definedName>
    <definedName name="_xlnm.Print_Area" localSheetId="4">'Notes'!$A$141:$L$231</definedName>
    <definedName name="_xlnm.Print_Area" localSheetId="2">'Statement of Changes in Equity'!$A$1:$M$29</definedName>
  </definedNames>
  <calcPr fullCalcOnLoad="1"/>
</workbook>
</file>

<file path=xl/sharedStrings.xml><?xml version="1.0" encoding="utf-8"?>
<sst xmlns="http://schemas.openxmlformats.org/spreadsheetml/2006/main" count="438" uniqueCount="255">
  <si>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</si>
  <si>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</si>
  <si>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</si>
  <si>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</si>
  <si>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</si>
  <si>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</si>
  <si>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</si>
  <si>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</si>
  <si>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</si>
  <si>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</si>
  <si>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</si>
  <si>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</si>
  <si>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</si>
  <si>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</si>
  <si>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</si>
  <si>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</si>
  <si>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</si>
  <si>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</si>
  <si>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</si>
  <si>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Other operating income</t>
  </si>
  <si>
    <t>(The figures have not been audited)</t>
  </si>
  <si>
    <t>CURRENT ASSETS</t>
  </si>
  <si>
    <t>CURRENT LIABILITIES</t>
  </si>
  <si>
    <t>FINANCED BY:</t>
  </si>
  <si>
    <t>NET CURRENT ASSETS</t>
  </si>
  <si>
    <t>Total</t>
  </si>
  <si>
    <t>CASH FLOWS FROM OPERATING ACTIVITIES</t>
  </si>
  <si>
    <t>Adjustments for:</t>
  </si>
  <si>
    <t>Changes in working capital:</t>
  </si>
  <si>
    <t>CASH FLOWS FROM INVESTING ACTIVITIES</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</si>
  <si>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</si>
  <si>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</si>
  <si>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</si>
  <si>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</si>
  <si>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</si>
  <si>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</si>
  <si>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</si>
  <si>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</si>
  <si>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</si>
  <si>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</si>
  <si>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</si>
  <si>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</si>
  <si>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</si>
  <si>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</si>
  <si>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</si>
  <si>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</si>
  <si>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</si>
  <si>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</si>
  <si>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</si>
  <si>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</si>
  <si>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</si>
  <si>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</si>
  <si>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</si>
  <si>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</si>
  <si>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</si>
  <si>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</si>
  <si>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</si>
  <si>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</si>
  <si>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</si>
  <si>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</si>
  <si>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</si>
  <si>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</si>
  <si>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</si>
  <si>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</si>
  <si>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</si>
  <si>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</si>
  <si>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</si>
  <si>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</si>
  <si>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</si>
  <si>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</si>
  <si>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</si>
  <si>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</si>
  <si>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</si>
  <si>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</si>
  <si>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</si>
  <si>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</si>
  <si>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</si>
  <si>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</si>
  <si>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</si>
  <si>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</si>
  <si>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</si>
  <si>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</si>
  <si>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(Note A15)</t>
  </si>
  <si>
    <t>Material events subsequent to the end of the quarter</t>
  </si>
  <si>
    <t>Distributable - Retained Profit</t>
  </si>
  <si>
    <t>There were no contingent liabilities as at the date of this announcement.</t>
  </si>
  <si>
    <t>There were no significant related party transactions as at the date of this announcement.</t>
  </si>
  <si>
    <t>CONDENSED STATEMENT OF CHANGES IN EQUITY</t>
  </si>
  <si>
    <t>There were no unusual items affecting assets, liabilities, equity, net income or cash flows of the Company since the last annual audited financial statements.</t>
  </si>
  <si>
    <t>The IPO involved the following :-</t>
  </si>
  <si>
    <t>Changes in the composition of the Company</t>
  </si>
  <si>
    <t>There were no changes in the composition of the Company for the current financial quarter.</t>
  </si>
  <si>
    <t>Operating profit before working capital changes</t>
  </si>
  <si>
    <t>Refer to Note A10</t>
  </si>
  <si>
    <t>NET INCREASE IN CASH AND CASH EQUIVALENTS</t>
  </si>
  <si>
    <t>There were no dividends paid during the current financial quarter.</t>
  </si>
  <si>
    <t>Material litigations</t>
  </si>
  <si>
    <t>N/A</t>
  </si>
  <si>
    <t>Earnings Per Share (Sen)</t>
  </si>
  <si>
    <t>Earnings per share</t>
  </si>
  <si>
    <t xml:space="preserve">No comparative figures for the preceding year comparative quarter as this is the first set of interim financial statements presented. </t>
  </si>
  <si>
    <t>Cash Generated From Operations</t>
  </si>
  <si>
    <t>EXPLANATORY NOTES PURSUANT TO FRS 134 INTERIM FINANCIAL REPORTING</t>
  </si>
  <si>
    <t>Auditors' report of preceding annual financial statements</t>
  </si>
  <si>
    <t>The auditors' report on the preceding year's annual audited financial statements was not subject to any qualification.</t>
  </si>
  <si>
    <t>EXPLANATORY NOTES PURSUANT TO APPENDIX 7A OF THE LISTING REQUIREMENTS OF BURSA MALAYSIA SECURITIES BERHAD FOR THE MESDAQ MARKET</t>
  </si>
  <si>
    <t>There were no acquisitions or disposals of quoted securities for the financial quarter under review.</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</si>
  <si>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</si>
  <si>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</si>
  <si>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</si>
  <si>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</si>
  <si>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</si>
  <si>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</si>
  <si>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</si>
  <si>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Other operating expenses</t>
  </si>
  <si>
    <t>Amount owing to Directors</t>
  </si>
  <si>
    <t>*</t>
  </si>
  <si>
    <t>Interest expense</t>
  </si>
  <si>
    <t>Interest income</t>
  </si>
  <si>
    <t>Increase in payables</t>
  </si>
  <si>
    <t>Interest paid</t>
  </si>
  <si>
    <t>CASH FLOWS FROM FINANCING ACTIVITIES</t>
  </si>
  <si>
    <t>Sales of unquoted investments and/or properties</t>
  </si>
  <si>
    <t xml:space="preserve">There were no disposal of investments and/or properties during the quarter under review. </t>
  </si>
  <si>
    <t>Borrowings and debt securities</t>
  </si>
  <si>
    <t>Short term borrowings:</t>
  </si>
  <si>
    <t>Secured</t>
  </si>
  <si>
    <t xml:space="preserve">There were no instruments with material off balance sheet risks issued as at the date of this report. </t>
  </si>
  <si>
    <t xml:space="preserve">There were no material litigations pending at the date of this announcement. </t>
  </si>
  <si>
    <t xml:space="preserve">Basic earnings per share is calculated by dividing the net profit for the period by the weighted average number of ordinary shares in issue during the period. </t>
  </si>
  <si>
    <t>Current Quarter</t>
  </si>
  <si>
    <t>Weighted average number of ordinary shares in issue ('000)</t>
  </si>
  <si>
    <t>Basic earnings per share (sen)</t>
  </si>
  <si>
    <t>Initial Public Offering</t>
  </si>
  <si>
    <t>@</t>
  </si>
  <si>
    <t>&amp;</t>
  </si>
  <si>
    <t>The interim financial report has been prepared in compliance with FRS 134: "Interim Financial Reporting" (formerly known as MASB 26) and Appendix 7A of the Listing Requirements of Bursa Malaysia Securities Berhad for the MESDAQ Market.</t>
  </si>
  <si>
    <t>LITESPEED EDUCATION TECHNOLOGIES BERHAD</t>
  </si>
  <si>
    <t>Company's No. 646756-X</t>
  </si>
  <si>
    <t>Financial income</t>
  </si>
  <si>
    <t>Financial expenses</t>
  </si>
  <si>
    <t>Loss before taxation</t>
  </si>
  <si>
    <t>Net Loss for the financial period (RM'000)</t>
  </si>
  <si>
    <t>Pok Vic Tor</t>
  </si>
  <si>
    <t>The interim financial report should be read in conjunction with the audited financial statements of the Company for the year ended 30 April 2005.</t>
  </si>
  <si>
    <t>The accounting policies and methods of computation adopted by the Company in this interim financial report are consistent with those adopted in the annual financial statements for the year ended 30 April 2005.</t>
  </si>
  <si>
    <t>There were no capital commitments as at the date of this announcement.</t>
  </si>
  <si>
    <t xml:space="preserve">As at the date of this report, there are no profit guarantee and the profit forecast is detailed in the prospectus dated 27 October 2005. </t>
  </si>
  <si>
    <t>30/04/2005</t>
  </si>
  <si>
    <t>based on the number of ordinary shares of 52,750,000 shares as at 30 April 2005</t>
  </si>
  <si>
    <t>Balance as at 1 May 2005</t>
  </si>
  <si>
    <t>Share Premium</t>
  </si>
  <si>
    <t>Other reserves</t>
  </si>
  <si>
    <t>NON CURRENT ASSETS</t>
  </si>
  <si>
    <t>Fixed Assets</t>
  </si>
  <si>
    <t>Development costs</t>
  </si>
  <si>
    <t>Goodwill</t>
  </si>
  <si>
    <t>Trade debtors</t>
  </si>
  <si>
    <t>Other debtors,deposits and prepayments</t>
  </si>
  <si>
    <t>Fixed deposits</t>
  </si>
  <si>
    <t>Other creditors and accruals</t>
  </si>
  <si>
    <t>Share premium</t>
  </si>
  <si>
    <t>NON-CURRENT LIABILITIES</t>
  </si>
  <si>
    <t>Deferred tax liability</t>
  </si>
  <si>
    <t>Loss from operations</t>
  </si>
  <si>
    <t>Gross loss</t>
  </si>
  <si>
    <t>Depreciation of  plant and equipment</t>
  </si>
  <si>
    <t>Amortisation of development cost</t>
  </si>
  <si>
    <t>Fixed assets written off</t>
  </si>
  <si>
    <t>Bad debts written off</t>
  </si>
  <si>
    <t>Decrease in Debtors</t>
  </si>
  <si>
    <t>Decrease in other debtors, deposits &amp; prepayments</t>
  </si>
  <si>
    <t>Increase in amount due to directors</t>
  </si>
  <si>
    <t>Interest received</t>
  </si>
  <si>
    <t xml:space="preserve">Development costs incurred,net </t>
  </si>
  <si>
    <t>Net cash generated from financing activities</t>
  </si>
  <si>
    <t>Repayment of lease obligations</t>
  </si>
  <si>
    <t>RM'000</t>
  </si>
  <si>
    <t>The Company was accorded the Multimedia Super Corridor (MSC) status by the Multimedia Development Corporation Sdn Bhd</t>
  </si>
  <si>
    <t xml:space="preserve">Public issue of 32,500,000 new ordinary shares of RM0.10 each at an issue price of RM0.47 per share payable in full on </t>
  </si>
  <si>
    <t xml:space="preserve">application comprising : </t>
  </si>
  <si>
    <t>5,000,000 new ordinary shares of RM0.10 each available for application by the Malaysian public ; and</t>
  </si>
  <si>
    <t>Segment Reporting</t>
  </si>
  <si>
    <t xml:space="preserve">Group </t>
  </si>
  <si>
    <t>Results</t>
  </si>
  <si>
    <t>Net Loss for the Period</t>
  </si>
  <si>
    <t>Loss for the period</t>
  </si>
  <si>
    <t>CONDENSED CONSOLIDATED BALANCE SHEET</t>
  </si>
  <si>
    <t>CONDENSED CONSOLIDATED CASH FLOW STATEMENT</t>
  </si>
  <si>
    <t>Amortisation of Goodwill</t>
  </si>
  <si>
    <t>Net cash used in operating activities</t>
  </si>
  <si>
    <t>Issuance of rights issue</t>
  </si>
  <si>
    <t xml:space="preserve"> Audited Financial Statements of Litespeed Education Technologies Berhad for the year ended 30 April 2005)</t>
  </si>
  <si>
    <t>(The Condensed Consolidated Cash Flow Statement should be read in conjunction with the</t>
  </si>
  <si>
    <t xml:space="preserve">No comparative figures for the preceding year comparative quarter as this is the first set of interim financial statements presented by the Group. </t>
  </si>
  <si>
    <t>Audited Financial Statements of Litespeed Education Technologies Berhad for the year ended 30 April 2005)</t>
  </si>
  <si>
    <t>(The Condensed Statement of Changes in Equity should be read in conjunction with the</t>
  </si>
  <si>
    <t>EFFECTS OF FOREIGN CURRENCY EXCHANGE</t>
  </si>
  <si>
    <t>Financial data by business segment for the Group : -</t>
  </si>
  <si>
    <t>Educational Services</t>
  </si>
  <si>
    <t>CONDENSED CONSOLIDATED INCOME STATEMENT</t>
  </si>
  <si>
    <t>Foreign currency translation reserves</t>
  </si>
  <si>
    <t>Issuance of right shares</t>
  </si>
  <si>
    <t>.</t>
  </si>
  <si>
    <t>(The Condensed Consolidated Income Statements should be read in conjunction with the</t>
  </si>
  <si>
    <t>(The Condensed Consolidated Balance Sheet should be read in conjunction with the</t>
  </si>
  <si>
    <t>Bank overdrafts</t>
  </si>
  <si>
    <t>Finance lease creditors</t>
  </si>
  <si>
    <t>-</t>
  </si>
  <si>
    <t>Purchase of equipment</t>
  </si>
  <si>
    <t>Less: Bank overdrafts</t>
  </si>
  <si>
    <t>Shareholders' equity</t>
  </si>
  <si>
    <t>Net tangible assets per share (sen)</t>
  </si>
  <si>
    <t>E-Learning</t>
  </si>
  <si>
    <t>In conjunction with and as an integral part of the listing of and quotation for the entire issued and paid-up share capital of the Company, the Company undertook an IPO which was approved by the Securities Commission on 28 February 2005.</t>
  </si>
  <si>
    <t>4,243,000 new ordinary shares of RM0.10 each available for application by the eligible directors,employees and business associates of Litespeed Education Technologies Berhad and its subsidiary ;</t>
  </si>
  <si>
    <t xml:space="preserve">23,257,000 new ordinary shares of RM0.10 each by way of private placement. </t>
  </si>
  <si>
    <t>on 11 August 2004 and in connection therewith, was awarded the Pioneer Status incentive which allows the Company to enjoy tax exemption</t>
  </si>
  <si>
    <t>Chief Executive Officer / Executive Chairman</t>
  </si>
  <si>
    <t>Financial data by geographical segment for the Group : -</t>
  </si>
  <si>
    <t>Malaysia</t>
  </si>
  <si>
    <t>Singapore</t>
  </si>
  <si>
    <t>Loss for the period are determined after allocation of operating expenses to each geographical segment.</t>
  </si>
  <si>
    <t>Save for Singapore E-learning market whose renewal/award of contract which are typically corresponding to the end and the beginning of the academic year</t>
  </si>
  <si>
    <t>from November to February, the rest of the business is not subjected to any material seasonal and cyclical factors.</t>
  </si>
  <si>
    <t xml:space="preserve">Additionally, in line with the proposed utilisation of IPO proceeds pursuant to the listing of the Company on the MESDAQ Market of Bursa Malaysia Securities </t>
  </si>
  <si>
    <t xml:space="preserve">Berhad, the Group would be undertaking regional expansion plan which would allow for wider marketing coverage of the Group's E-learning products that </t>
  </si>
  <si>
    <t>may translate into additional revenue to the Group.</t>
  </si>
  <si>
    <t xml:space="preserve">for an effective period of 5 years ending 2009. </t>
  </si>
  <si>
    <t>CURRENT YEAR TO DATE</t>
  </si>
  <si>
    <t>Quarterly report on results for the 2nd quarter ended 31.10.2005</t>
  </si>
  <si>
    <t>31/10/2005</t>
  </si>
  <si>
    <t>based on the number of ordinary shares of 105,500,000 shares as at 31 October 2005</t>
  </si>
  <si>
    <t>Balance as at 31 October 2005</t>
  </si>
  <si>
    <t>6 months ended 31.10.2004</t>
  </si>
  <si>
    <t>6 months ended 31.10.2005</t>
  </si>
  <si>
    <t>30 December 2005</t>
  </si>
  <si>
    <t>Current Year To Date</t>
  </si>
  <si>
    <t>Net loss for the period ended 31 October 2005</t>
  </si>
  <si>
    <t>Save as disclosed below, there were no material events subsequent to the current financial quarter ended 31 October 2005 up to the date of this report which is likely to substantially affect the results of the operations of the Company.</t>
  </si>
  <si>
    <t>31.10.2005</t>
  </si>
  <si>
    <t>31/10/2004</t>
  </si>
  <si>
    <t>The Prospectus in respect of the IPO was officially launched on 27 October 2005 and the Company was listed on the MESDAQ market of Bursa Malaysia Securites Berhad on 24 November 2005.</t>
  </si>
  <si>
    <t xml:space="preserve">No comparative figures for the preceding year comparative quarter as this is the first set of 2nd quarter interim financial statements presented. </t>
  </si>
  <si>
    <t>(Accumulated loss)/ Retained profit</t>
  </si>
  <si>
    <t xml:space="preserve">  </t>
  </si>
  <si>
    <t xml:space="preserve">Sales </t>
  </si>
  <si>
    <t xml:space="preserve">For the second quarter ended 31 October 2005 ("Q2"), LET Group recorded a higher consolidated revenue of RM1.026 million, or an increase of 8.2% ,compared to RM0.948 million achieved in the first quarter ended 31 July 2005 ("Q1"). The increase in revenue is in line with the increase in revenue contribution from its Education Services division which increased from RM0.321 million in Q1 to RM0.379 million in Q2, an increased of 18%. The revenue contribution from the E-learning division increased marginally at RM0.647 million in Q2 as compared to RM0.627 million in Q1, an increase of 3%. </t>
  </si>
  <si>
    <t>The revenue of the regional E-learning businesses of the Group is primarily contract-based, of which, the Group historically sees the achievement of tenders/contracts in the later half of the financial year. Additionally, as mentioned in Note A3, the E-learning business in Singapore is subjected to the academic year seasonal factor, in which the schools' contracts are typically renewed or awarded in the third and fourth quarters.</t>
  </si>
  <si>
    <t xml:space="preserve">There are no comparative Group figures for the corresponding preceding quarter as this is the Group's first announcement of its 2nd quarterly results. </t>
  </si>
  <si>
    <t>For the six (6) months period ended 31 October 2005 , LET Group recorded a consolidated revenue of RM1.974 million with the E-Learning division contributing 65% of the consolidated revenue while the Education Services contributing the remaining 35%.For the six (6) months period ended 31 October 2005, LET Group recorded a consolidated loss of RM4.249 million.</t>
  </si>
  <si>
    <t>For Q2, LET Group recorded a loss of RM2.342 million, an increase of 22.8% from Q1 which is mainly attributable to the high E-Learning contents costs and the increase in amortisation of the development cost in line with the completion of the Group product being ALP version 2.0 in June 2005. For the six (6) months period ended 31 October 2005, LET Group recorded a consolidated loss of RM4.249 million.</t>
  </si>
  <si>
    <t xml:space="preserve">As set out in the prospectus of the Group dated 27 October 2005, the Group is forecasted to achieve revenue of about RM19.9 million in the financial year ending 30 April 2006. The Group is currently in the tendering process for a number of E-learning contracts by the ministries of education in the region and anticipates the awards of the tenders in the later half of the financial year ending 30 April 2006. Barring unforeseen circumstances, the directors of the Litespeed Education Technologies Berhad are confident that the Group would be able to garner some of the above tenders. </t>
  </si>
  <si>
    <t>Save for the Initial Public Offering ("IPO") as disclosed in Note A10, there were no issuance, cancellation, repurchase, resale and repayment of debt and equity securities for the current financial quarter.</t>
  </si>
  <si>
    <t>based on weighted average number of ordinary shares of  79,985,000 shares in issue during the period.</t>
  </si>
</sst>
</file>

<file path=xl/styles.xml><?xml version="1.0" encoding="utf-8"?>
<styleSheet xmlns="http://schemas.openxmlformats.org/spreadsheetml/2006/main">
  <numFmts count="49">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_(* #,##0.000_);_(* \(#,##0.000\);_(* &quot;-&quot;??_);_(@_)"/>
    <numFmt numFmtId="184" formatCode="_(* #,##0.0000_);_(* \(#,##0.0000\);_(* &quot;-&quot;??_);_(@_)"/>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_(* #,##0.00_);_(* \(#,##0.00\);_(* &quot;-&quot;_);_(@_)"/>
    <numFmt numFmtId="193" formatCode="&quot;Yes&quot;;&quot;Yes&quot;;&quot;No&quot;"/>
    <numFmt numFmtId="194" formatCode="&quot;True&quot;;&quot;True&quot;;&quot;False&quot;"/>
    <numFmt numFmtId="195" formatCode="&quot;On&quot;;&quot;On&quot;;&quot;Off&quot;"/>
    <numFmt numFmtId="196" formatCode="0.00000000"/>
    <numFmt numFmtId="197" formatCode="0.0000000"/>
    <numFmt numFmtId="198" formatCode="0.000000"/>
    <numFmt numFmtId="199" formatCode="0.00000"/>
    <numFmt numFmtId="200" formatCode="0.0000"/>
    <numFmt numFmtId="201" formatCode="0.000"/>
    <numFmt numFmtId="202" formatCode="#,##0.0_);\(#,##0.0\)"/>
    <numFmt numFmtId="203" formatCode="0.0"/>
    <numFmt numFmtId="204" formatCode="[$€-2]\ #,##0.00_);[Red]\([$€-2]\ #,##0.00\)"/>
  </numFmts>
  <fonts count="17">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sz val="12"/>
      <name val="Times New Roman"/>
      <family val="1"/>
    </font>
    <font>
      <u val="single"/>
      <sz val="10"/>
      <name val="Arial Narrow"/>
      <family val="2"/>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color indexed="63"/>
      </bottom>
    </border>
  </borders>
  <cellStyleXfs count="23">
    <xf numFmtId="169"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9" fontId="0" fillId="0" borderId="0"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9" fontId="0" fillId="0" borderId="1" xfId="0" applyNumberFormat="1" applyFont="1" applyBorder="1" applyAlignment="1">
      <alignment horizontal="center" vertical="center"/>
    </xf>
    <xf numFmtId="179" fontId="0" fillId="0" borderId="2" xfId="15" applyNumberFormat="1" applyFont="1" applyBorder="1" applyAlignment="1">
      <alignment/>
    </xf>
    <xf numFmtId="0" fontId="0" fillId="0" borderId="0" xfId="0" applyFont="1" applyBorder="1" applyAlignment="1">
      <alignment vertical="center"/>
    </xf>
    <xf numFmtId="169" fontId="0" fillId="0" borderId="0" xfId="0" applyNumberFormat="1" applyFont="1" applyBorder="1" applyAlignment="1">
      <alignment horizontal="center" vertical="center"/>
    </xf>
    <xf numFmtId="179" fontId="0" fillId="0" borderId="0" xfId="15" applyNumberFormat="1" applyFont="1" applyAlignment="1">
      <alignment horizontal="center"/>
    </xf>
    <xf numFmtId="0" fontId="0" fillId="0" borderId="0" xfId="0" applyFont="1" applyAlignment="1">
      <alignment horizontal="justify" vertical="top"/>
    </xf>
    <xf numFmtId="179" fontId="0" fillId="0" borderId="0" xfId="15" applyNumberFormat="1" applyFont="1" applyAlignment="1">
      <alignment/>
    </xf>
    <xf numFmtId="179" fontId="0" fillId="0" borderId="3" xfId="15" applyNumberFormat="1" applyFont="1" applyBorder="1" applyAlignment="1">
      <alignment/>
    </xf>
    <xf numFmtId="0" fontId="0" fillId="0" borderId="0" xfId="0" applyFont="1" applyBorder="1" applyAlignment="1">
      <alignment/>
    </xf>
    <xf numFmtId="179" fontId="0" fillId="0" borderId="2" xfId="15" applyNumberFormat="1" applyFont="1" applyBorder="1" applyAlignment="1">
      <alignment horizontal="center"/>
    </xf>
    <xf numFmtId="0" fontId="0" fillId="0" borderId="0" xfId="0" applyFont="1" applyFill="1" applyAlignment="1">
      <alignment/>
    </xf>
    <xf numFmtId="180" fontId="0" fillId="0" borderId="0"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69" fontId="0" fillId="0" borderId="1" xfId="0" applyNumberFormat="1" applyFont="1" applyBorder="1" applyAlignment="1">
      <alignment horizontal="center" vertical="center"/>
    </xf>
    <xf numFmtId="171" fontId="0" fillId="0" borderId="0" xfId="0" applyNumberFormat="1" applyFont="1" applyBorder="1" applyAlignment="1">
      <alignment horizontal="center" vertical="center"/>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Border="1" applyAlignment="1">
      <alignment horizontal="left" vertical="center"/>
    </xf>
    <xf numFmtId="179" fontId="1" fillId="0" borderId="0" xfId="15" applyNumberFormat="1" applyFont="1" applyBorder="1" applyAlignment="1">
      <alignment horizontal="center" vertical="center"/>
    </xf>
    <xf numFmtId="179" fontId="0" fillId="0" borderId="1"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169" fontId="0" fillId="0" borderId="3" xfId="0" applyNumberFormat="1" applyFont="1" applyBorder="1" applyAlignment="1">
      <alignment horizontal="center" vertical="center"/>
    </xf>
    <xf numFmtId="169" fontId="0" fillId="0" borderId="6" xfId="0" applyNumberFormat="1" applyFont="1" applyBorder="1" applyAlignment="1">
      <alignment horizontal="center" vertical="center"/>
    </xf>
    <xf numFmtId="0" fontId="0" fillId="0" borderId="0" xfId="0" applyAlignment="1">
      <alignment horizontal="justify" vertical="top" wrapText="1"/>
    </xf>
    <xf numFmtId="0" fontId="6" fillId="0" borderId="0" xfId="0" applyFont="1" applyAlignment="1">
      <alignment vertical="center"/>
    </xf>
    <xf numFmtId="179" fontId="0" fillId="0" borderId="0" xfId="15" applyNumberFormat="1" applyFont="1" applyBorder="1" applyAlignment="1">
      <alignment/>
    </xf>
    <xf numFmtId="169" fontId="0" fillId="0" borderId="7" xfId="0" applyNumberFormat="1" applyFont="1" applyBorder="1" applyAlignment="1">
      <alignment horizontal="center" vertical="center"/>
    </xf>
    <xf numFmtId="192" fontId="0" fillId="0" borderId="0" xfId="0" applyNumberFormat="1" applyFont="1" applyBorder="1" applyAlignment="1">
      <alignment horizontal="center" vertical="center"/>
    </xf>
    <xf numFmtId="171" fontId="0" fillId="0" borderId="0" xfId="0" applyNumberFormat="1" applyFont="1" applyAlignment="1">
      <alignment/>
    </xf>
    <xf numFmtId="179" fontId="0" fillId="0" borderId="0" xfId="0" applyNumberFormat="1" applyFont="1" applyAlignment="1">
      <alignment/>
    </xf>
    <xf numFmtId="179" fontId="0" fillId="0" borderId="0" xfId="0" applyNumberFormat="1" applyFont="1" applyBorder="1" applyAlignment="1">
      <alignment/>
    </xf>
    <xf numFmtId="169" fontId="0" fillId="0" borderId="4" xfId="15" applyNumberFormat="1" applyFont="1" applyBorder="1" applyAlignment="1">
      <alignment horizontal="center" vertical="center"/>
    </xf>
    <xf numFmtId="0" fontId="7" fillId="0" borderId="0" xfId="0" applyFont="1" applyAlignment="1">
      <alignment horizontal="justify" vertical="top"/>
    </xf>
    <xf numFmtId="0" fontId="8" fillId="0" borderId="0" xfId="0" applyFont="1" applyAlignment="1">
      <alignment/>
    </xf>
    <xf numFmtId="0" fontId="1" fillId="0" borderId="0" xfId="0" applyFont="1" applyBorder="1" applyAlignment="1">
      <alignment horizontal="right" vertical="center"/>
    </xf>
    <xf numFmtId="0" fontId="7" fillId="0" borderId="0" xfId="0" applyFont="1" applyAlignment="1">
      <alignment horizontal="justify" vertical="top" wrapText="1"/>
    </xf>
    <xf numFmtId="0" fontId="1" fillId="0" borderId="0" xfId="0" applyFont="1" applyFill="1" applyAlignment="1">
      <alignment horizontal="center"/>
    </xf>
    <xf numFmtId="171" fontId="7" fillId="0" borderId="0" xfId="0" applyNumberFormat="1" applyFont="1" applyBorder="1" applyAlignment="1">
      <alignment horizontal="center" vertical="center"/>
    </xf>
    <xf numFmtId="0" fontId="0" fillId="0" borderId="0" xfId="0" applyFont="1" applyBorder="1" applyAlignment="1">
      <alignment horizontal="justify" vertical="justify" wrapText="1"/>
    </xf>
    <xf numFmtId="171" fontId="11" fillId="0" borderId="0" xfId="0" applyNumberFormat="1" applyFont="1" applyBorder="1" applyAlignment="1">
      <alignment horizontal="left" vertical="top"/>
    </xf>
    <xf numFmtId="0" fontId="11" fillId="0" borderId="0" xfId="0" applyFont="1" applyAlignment="1">
      <alignment horizontal="justify" vertical="top"/>
    </xf>
    <xf numFmtId="0" fontId="0" fillId="0" borderId="0" xfId="0" applyFont="1" applyAlignment="1">
      <alignment horizontal="left"/>
    </xf>
    <xf numFmtId="0" fontId="11"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3" fontId="0" fillId="0" borderId="0" xfId="0" applyNumberFormat="1" applyFont="1" applyFill="1" applyAlignment="1">
      <alignment/>
    </xf>
    <xf numFmtId="179" fontId="0" fillId="0" borderId="0" xfId="15"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0" fillId="0" borderId="0" xfId="0" applyFont="1" applyFill="1" applyAlignment="1">
      <alignment horizontal="justify" vertical="top"/>
    </xf>
    <xf numFmtId="0" fontId="0" fillId="0" borderId="0" xfId="0" applyFont="1" applyFill="1" applyAlignment="1">
      <alignment horizontal="left" vertical="top"/>
    </xf>
    <xf numFmtId="0" fontId="0" fillId="0" borderId="3" xfId="0" applyFont="1" applyBorder="1" applyAlignment="1">
      <alignment/>
    </xf>
    <xf numFmtId="38" fontId="0" fillId="0" borderId="0" xfId="0" applyNumberFormat="1" applyFont="1" applyAlignment="1">
      <alignment/>
    </xf>
    <xf numFmtId="38" fontId="12" fillId="0" borderId="0" xfId="19" applyNumberFormat="1" applyFont="1" applyFill="1" applyBorder="1" applyAlignment="1" applyProtection="1">
      <alignment horizontal="left" indent="1"/>
      <protection locked="0"/>
    </xf>
    <xf numFmtId="0" fontId="14" fillId="0" borderId="0" xfId="0" applyFont="1" applyBorder="1" applyAlignment="1">
      <alignment vertical="center"/>
    </xf>
    <xf numFmtId="37" fontId="0" fillId="0" borderId="7" xfId="15" applyNumberFormat="1" applyFont="1" applyBorder="1" applyAlignment="1">
      <alignment horizontal="right" vertical="center"/>
    </xf>
    <xf numFmtId="169" fontId="0" fillId="0" borderId="2" xfId="0" applyNumberFormat="1" applyFont="1" applyBorder="1" applyAlignment="1">
      <alignment horizontal="center" vertical="center"/>
    </xf>
    <xf numFmtId="179" fontId="0" fillId="0" borderId="2" xfId="15" applyNumberFormat="1" applyFont="1" applyFill="1" applyBorder="1" applyAlignment="1">
      <alignment horizontal="center"/>
    </xf>
    <xf numFmtId="179"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0" xfId="0" applyFont="1" applyFill="1" applyAlignment="1">
      <alignment vertical="top"/>
    </xf>
    <xf numFmtId="0" fontId="7" fillId="0" borderId="0" xfId="0" applyFont="1" applyFill="1" applyAlignment="1">
      <alignment horizontal="justify" vertical="top"/>
    </xf>
    <xf numFmtId="0" fontId="1" fillId="0" borderId="8" xfId="0" applyFont="1" applyFill="1" applyBorder="1" applyAlignment="1">
      <alignment horizontal="center"/>
    </xf>
    <xf numFmtId="0" fontId="0" fillId="0" borderId="9" xfId="0" applyFont="1" applyFill="1" applyBorder="1" applyAlignment="1" quotePrefix="1">
      <alignment horizontal="center"/>
    </xf>
    <xf numFmtId="0" fontId="0" fillId="0" borderId="8" xfId="0" applyFont="1" applyFill="1" applyBorder="1" applyAlignment="1">
      <alignment horizontal="center"/>
    </xf>
    <xf numFmtId="0" fontId="0" fillId="0" borderId="10" xfId="0" applyFont="1" applyFill="1" applyBorder="1" applyAlignment="1">
      <alignment horizontal="center"/>
    </xf>
    <xf numFmtId="171" fontId="0" fillId="0" borderId="0" xfId="15" applyFont="1" applyAlignment="1">
      <alignment/>
    </xf>
    <xf numFmtId="0" fontId="1" fillId="0" borderId="0" xfId="0" applyFont="1" applyBorder="1" applyAlignment="1">
      <alignment horizontal="center" vertical="top" wrapText="1"/>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169" fontId="0" fillId="0" borderId="0" xfId="0" applyNumberFormat="1" applyFont="1" applyBorder="1" applyAlignment="1">
      <alignment vertical="center"/>
    </xf>
    <xf numFmtId="38" fontId="0" fillId="0" borderId="0" xfId="0" applyNumberFormat="1" applyFont="1" applyFill="1" applyBorder="1" applyAlignment="1">
      <alignment/>
    </xf>
    <xf numFmtId="179" fontId="0" fillId="0" borderId="3" xfId="15" applyNumberFormat="1" applyFont="1" applyBorder="1" applyAlignment="1">
      <alignment horizontal="center" vertical="center"/>
    </xf>
    <xf numFmtId="171" fontId="0" fillId="0" borderId="0" xfId="15" applyFont="1" applyFill="1" applyAlignment="1">
      <alignment/>
    </xf>
    <xf numFmtId="0" fontId="1" fillId="0" borderId="0" xfId="0" applyFont="1" applyFill="1" applyAlignment="1">
      <alignment horizontal="center" vertical="top"/>
    </xf>
    <xf numFmtId="169" fontId="0" fillId="0" borderId="5" xfId="0" applyNumberFormat="1" applyFont="1" applyFill="1" applyBorder="1" applyAlignment="1">
      <alignment horizontal="center" vertical="center"/>
    </xf>
    <xf numFmtId="171" fontId="0" fillId="0" borderId="0" xfId="15" applyFont="1" applyFill="1" applyBorder="1" applyAlignment="1">
      <alignment horizontal="center" vertical="center"/>
    </xf>
    <xf numFmtId="171" fontId="11" fillId="0" borderId="0" xfId="0" applyNumberFormat="1" applyFont="1" applyFill="1" applyBorder="1" applyAlignment="1">
      <alignment horizontal="right" vertical="top"/>
    </xf>
    <xf numFmtId="171" fontId="0" fillId="0" borderId="0" xfId="0" applyNumberFormat="1" applyFont="1" applyFill="1" applyBorder="1" applyAlignment="1">
      <alignment horizontal="center" vertical="center"/>
    </xf>
    <xf numFmtId="179" fontId="0" fillId="0" borderId="0" xfId="15" applyNumberFormat="1" applyFont="1" applyFill="1" applyAlignment="1">
      <alignment/>
    </xf>
    <xf numFmtId="179"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79"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179" fontId="0" fillId="0" borderId="11" xfId="15" applyNumberFormat="1" applyFont="1" applyFill="1" applyBorder="1" applyAlignment="1">
      <alignment horizontal="center" vertical="center"/>
    </xf>
    <xf numFmtId="179" fontId="0" fillId="0" borderId="3" xfId="15" applyNumberFormat="1" applyFont="1" applyFill="1" applyBorder="1" applyAlignment="1">
      <alignment horizontal="center" vertical="center"/>
    </xf>
    <xf numFmtId="0" fontId="0" fillId="0" borderId="8" xfId="0" applyFont="1" applyFill="1" applyBorder="1" applyAlignment="1">
      <alignment/>
    </xf>
    <xf numFmtId="0" fontId="1" fillId="0" borderId="0" xfId="0" applyFont="1" applyFill="1" applyBorder="1" applyAlignment="1">
      <alignment horizontal="center" wrapText="1"/>
    </xf>
    <xf numFmtId="0" fontId="16" fillId="0" borderId="0" xfId="0" applyFont="1" applyFill="1" applyAlignment="1">
      <alignment/>
    </xf>
    <xf numFmtId="0" fontId="0" fillId="0" borderId="0" xfId="0" applyFill="1" applyAlignment="1">
      <alignment/>
    </xf>
    <xf numFmtId="169" fontId="0" fillId="0" borderId="0" xfId="0" applyNumberFormat="1" applyFont="1" applyFill="1" applyBorder="1" applyAlignment="1">
      <alignment/>
    </xf>
    <xf numFmtId="1" fontId="0" fillId="0" borderId="0" xfId="0" applyNumberFormat="1" applyFont="1" applyFill="1" applyBorder="1" applyAlignment="1">
      <alignment/>
    </xf>
    <xf numFmtId="38" fontId="0" fillId="0" borderId="8" xfId="0" applyNumberFormat="1" applyFont="1" applyFill="1" applyBorder="1" applyAlignment="1">
      <alignment/>
    </xf>
    <xf numFmtId="2" fontId="0" fillId="0" borderId="8" xfId="0" applyNumberFormat="1" applyFont="1" applyFill="1" applyBorder="1" applyAlignment="1">
      <alignment/>
    </xf>
    <xf numFmtId="169" fontId="0" fillId="0" borderId="4" xfId="0" applyNumberFormat="1" applyFont="1" applyBorder="1" applyAlignment="1">
      <alignment horizontal="right" vertical="center"/>
    </xf>
    <xf numFmtId="0" fontId="0" fillId="0" borderId="9" xfId="0" applyFont="1" applyFill="1" applyBorder="1" applyAlignment="1">
      <alignment horizontal="center"/>
    </xf>
    <xf numFmtId="0" fontId="0" fillId="0" borderId="0" xfId="0" applyFill="1" applyBorder="1" applyAlignment="1">
      <alignment/>
    </xf>
    <xf numFmtId="0" fontId="0" fillId="0" borderId="0" xfId="0" applyFont="1" applyFill="1" applyAlignment="1">
      <alignment horizontal="justify" vertical="top" wrapText="1"/>
    </xf>
    <xf numFmtId="4" fontId="1" fillId="0" borderId="0" xfId="0" applyNumberFormat="1" applyFont="1" applyBorder="1" applyAlignment="1">
      <alignment horizontal="center" vertical="center"/>
    </xf>
    <xf numFmtId="171" fontId="1" fillId="0" borderId="0" xfId="0" applyNumberFormat="1" applyFont="1" applyBorder="1" applyAlignment="1">
      <alignment horizontal="center" vertical="center"/>
    </xf>
    <xf numFmtId="38" fontId="0" fillId="0" borderId="0" xfId="15" applyNumberFormat="1" applyFont="1" applyFill="1" applyBorder="1" applyAlignment="1">
      <alignment horizontal="right" vertical="center"/>
    </xf>
    <xf numFmtId="38" fontId="0" fillId="0" borderId="3" xfId="0" applyNumberFormat="1" applyFont="1" applyFill="1" applyBorder="1" applyAlignment="1">
      <alignment horizontal="right"/>
    </xf>
    <xf numFmtId="0" fontId="0" fillId="0" borderId="3" xfId="0" applyFont="1" applyBorder="1" applyAlignment="1">
      <alignment horizontal="center"/>
    </xf>
    <xf numFmtId="37" fontId="0" fillId="0" borderId="0" xfId="0" applyNumberFormat="1" applyFont="1" applyFill="1" applyAlignment="1">
      <alignment horizontal="right"/>
    </xf>
    <xf numFmtId="37" fontId="0" fillId="0" borderId="0" xfId="0" applyNumberFormat="1" applyFont="1" applyFill="1" applyAlignment="1">
      <alignment horizontal="center"/>
    </xf>
    <xf numFmtId="37" fontId="0" fillId="0" borderId="0" xfId="0" applyNumberFormat="1" applyFont="1" applyAlignment="1">
      <alignment/>
    </xf>
    <xf numFmtId="37" fontId="0" fillId="0" borderId="2" xfId="15" applyNumberFormat="1" applyFont="1" applyFill="1" applyBorder="1" applyAlignment="1">
      <alignment/>
    </xf>
    <xf numFmtId="37" fontId="0" fillId="0" borderId="3" xfId="15" applyNumberFormat="1" applyFont="1" applyFill="1" applyBorder="1" applyAlignment="1">
      <alignment horizontal="right"/>
    </xf>
    <xf numFmtId="0" fontId="1" fillId="0" borderId="0" xfId="0" applyFont="1" applyFill="1" applyBorder="1" applyAlignment="1">
      <alignment horizontal="center" vertical="top" wrapText="1"/>
    </xf>
    <xf numFmtId="38" fontId="0" fillId="0" borderId="0" xfId="0" applyNumberFormat="1" applyFill="1" applyAlignment="1">
      <alignment/>
    </xf>
    <xf numFmtId="38" fontId="0" fillId="0" borderId="8" xfId="0" applyNumberFormat="1" applyFill="1" applyBorder="1" applyAlignment="1">
      <alignment/>
    </xf>
    <xf numFmtId="14" fontId="1" fillId="0" borderId="0" xfId="0" applyNumberFormat="1" applyFont="1" applyFill="1" applyBorder="1" applyAlignment="1" quotePrefix="1">
      <alignment horizontal="center" vertical="center"/>
    </xf>
    <xf numFmtId="0" fontId="0" fillId="0" borderId="0" xfId="0" applyFont="1" applyBorder="1" applyAlignment="1">
      <alignment vertical="top"/>
    </xf>
    <xf numFmtId="0" fontId="0" fillId="0" borderId="10" xfId="0" applyFont="1" applyFill="1" applyBorder="1" applyAlignment="1">
      <alignment/>
    </xf>
    <xf numFmtId="38" fontId="0" fillId="0" borderId="10" xfId="0" applyNumberFormat="1" applyFont="1" applyFill="1" applyBorder="1" applyAlignment="1">
      <alignment/>
    </xf>
    <xf numFmtId="179" fontId="0" fillId="0" borderId="0" xfId="15" applyNumberFormat="1" applyFont="1" applyFill="1" applyAlignment="1">
      <alignment horizontal="right"/>
    </xf>
    <xf numFmtId="37" fontId="0" fillId="0" borderId="0" xfId="0" applyNumberFormat="1" applyFont="1" applyFill="1" applyAlignment="1">
      <alignment/>
    </xf>
    <xf numFmtId="0" fontId="0" fillId="0" borderId="8" xfId="0" applyFont="1" applyBorder="1" applyAlignment="1">
      <alignment/>
    </xf>
    <xf numFmtId="171" fontId="0" fillId="0" borderId="0" xfId="0" applyNumberFormat="1" applyFont="1" applyFill="1" applyBorder="1" applyAlignment="1">
      <alignment/>
    </xf>
    <xf numFmtId="179" fontId="0" fillId="0" borderId="0"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vertical="top" wrapText="1"/>
    </xf>
    <xf numFmtId="0" fontId="1" fillId="0" borderId="0" xfId="0" applyFont="1" applyAlignment="1">
      <alignment horizontal="center"/>
    </xf>
    <xf numFmtId="0" fontId="0" fillId="0" borderId="0" xfId="0" applyFont="1" applyFill="1" applyAlignment="1">
      <alignment horizontal="justify" vertical="justify"/>
    </xf>
    <xf numFmtId="0" fontId="0" fillId="0" borderId="0" xfId="0" applyFill="1" applyAlignment="1">
      <alignment horizontal="justify" vertical="justify"/>
    </xf>
    <xf numFmtId="0" fontId="4" fillId="0" borderId="0" xfId="0" applyFont="1" applyAlignment="1">
      <alignment horizontal="center" vertical="top"/>
    </xf>
    <xf numFmtId="0" fontId="5" fillId="0" borderId="0" xfId="0" applyFont="1" applyAlignment="1">
      <alignment horizontal="center" vertical="top"/>
    </xf>
    <xf numFmtId="0" fontId="1" fillId="0" borderId="0" xfId="0" applyFont="1" applyFill="1" applyAlignment="1">
      <alignment horizontal="center" vertical="top"/>
    </xf>
    <xf numFmtId="0" fontId="4" fillId="0" borderId="0" xfId="0" applyFont="1" applyAlignment="1">
      <alignment horizontal="left" vertical="center"/>
    </xf>
    <xf numFmtId="0" fontId="5" fillId="0" borderId="0" xfId="0" applyFont="1" applyAlignment="1">
      <alignment horizontal="center" vertical="center"/>
    </xf>
    <xf numFmtId="0" fontId="3" fillId="0" borderId="8"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Border="1" applyAlignment="1">
      <alignment horizontal="justify" vertical="justify" wrapText="1"/>
    </xf>
    <xf numFmtId="0" fontId="0" fillId="0" borderId="0" xfId="0" applyFont="1" applyBorder="1" applyAlignment="1">
      <alignment horizontal="left" vertical="justify" wrapText="1"/>
    </xf>
    <xf numFmtId="0" fontId="4" fillId="0" borderId="0" xfId="0" applyFont="1" applyAlignment="1">
      <alignment horizontal="center" vertical="center"/>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xf>
    <xf numFmtId="0" fontId="0" fillId="0" borderId="0" xfId="0" applyFont="1" applyFill="1" applyAlignment="1">
      <alignment horizontal="justify" vertical="top" wrapText="1"/>
    </xf>
    <xf numFmtId="0" fontId="0" fillId="0" borderId="0" xfId="0" applyFont="1" applyAlignment="1">
      <alignment horizontal="justify" vertical="top"/>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0" fillId="0" borderId="0" xfId="0" applyFont="1" applyAlignment="1">
      <alignment horizontal="justify" wrapText="1"/>
    </xf>
    <xf numFmtId="0" fontId="3"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justify" vertical="justify"/>
    </xf>
    <xf numFmtId="0" fontId="1" fillId="0" borderId="0" xfId="0" applyFont="1" applyAlignment="1">
      <alignment horizontal="justify" vertical="top"/>
    </xf>
    <xf numFmtId="0" fontId="0" fillId="0" borderId="0" xfId="0" applyAlignment="1">
      <alignment horizontal="justify" vertical="top"/>
    </xf>
    <xf numFmtId="0" fontId="0" fillId="0" borderId="0" xfId="0" applyFill="1" applyAlignment="1">
      <alignment horizontal="justify" vertical="top" wrapText="1"/>
    </xf>
    <xf numFmtId="0" fontId="0" fillId="0" borderId="0" xfId="0" applyNumberFormat="1" applyFont="1" applyFill="1" applyAlignment="1">
      <alignment horizontal="justify" vertical="top"/>
    </xf>
    <xf numFmtId="0" fontId="0" fillId="0" borderId="0" xfId="0" applyFont="1" applyFill="1" applyAlignment="1">
      <alignment horizontal="left" vertical="top"/>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oyce%20Acer%20Laptop\My%20Documents\LET%20-Accounts%20schedules%20-30.4.06\Group%20consolidated%20accounts%20-31.10.05\Detailed%20P&amp;L%20and%20BS%20for%20LET%20and%20LET%20-%2031%20Oct%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S -P&amp;L -2nd Qtr-Aug to Oct"/>
      <sheetName val="LES -BS -Oct 05"/>
      <sheetName val="LES - Cumulative-May  to Oct 05"/>
      <sheetName val="LET - P&amp;L -2nd Qtr -Aug to Oct"/>
      <sheetName val="Segment information"/>
      <sheetName val="LET - Oct - BS"/>
      <sheetName val="LET-P&amp;L -Cumulative May- Oct 05"/>
      <sheetName val="Group BS"/>
      <sheetName val="Group PL"/>
      <sheetName val="working on Group CS"/>
      <sheetName val="Group CS"/>
      <sheetName val="consolidate JV"/>
    </sheetNames>
    <sheetDataSet>
      <sheetData sheetId="4">
        <row r="64">
          <cell r="E64">
            <v>-3214.561185517068</v>
          </cell>
        </row>
        <row r="65">
          <cell r="E65">
            <v>-569.04303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workbookViewId="0" topLeftCell="A42">
      <selection activeCell="B54" sqref="B54"/>
    </sheetView>
  </sheetViews>
  <sheetFormatPr defaultColWidth="9.33203125" defaultRowHeight="12.75"/>
  <cols>
    <col min="1" max="2" width="3.83203125" style="12" customWidth="1"/>
    <col min="3" max="3" width="21.33203125" style="12" customWidth="1"/>
    <col min="4" max="4" width="35.16015625" style="12" customWidth="1"/>
    <col min="5" max="5" width="19.66015625" style="12" customWidth="1"/>
    <col min="6" max="6" width="1.83203125" style="12" customWidth="1"/>
    <col min="7" max="7" width="19.83203125" style="12" customWidth="1"/>
    <col min="8" max="8" width="1.83203125" style="12" customWidth="1"/>
    <col min="9" max="9" width="9.33203125" style="12" customWidth="1"/>
    <col min="10" max="10" width="15.16015625" style="12" customWidth="1"/>
    <col min="11" max="11" width="2.5" style="12" customWidth="1"/>
    <col min="12" max="12" width="18.33203125" style="12" customWidth="1"/>
    <col min="13" max="16384" width="9.33203125" style="12" customWidth="1"/>
  </cols>
  <sheetData>
    <row r="1" spans="1:8" ht="19.5" customHeight="1">
      <c r="A1" s="153" t="s">
        <v>137</v>
      </c>
      <c r="B1" s="153"/>
      <c r="C1" s="153"/>
      <c r="D1" s="153"/>
      <c r="E1" s="153"/>
      <c r="F1" s="153"/>
      <c r="G1" s="153"/>
      <c r="H1" s="153"/>
    </row>
    <row r="2" spans="1:8" ht="7.5" customHeight="1">
      <c r="A2" s="156"/>
      <c r="B2" s="156"/>
      <c r="C2" s="156"/>
      <c r="D2" s="156"/>
      <c r="E2" s="156"/>
      <c r="F2" s="156"/>
      <c r="G2" s="156"/>
      <c r="H2" s="156"/>
    </row>
    <row r="3" spans="1:8" ht="9.75" customHeight="1">
      <c r="A3" s="154" t="s">
        <v>138</v>
      </c>
      <c r="B3" s="154"/>
      <c r="C3" s="154"/>
      <c r="D3" s="154"/>
      <c r="E3" s="154"/>
      <c r="F3" s="154"/>
      <c r="G3" s="154"/>
      <c r="H3" s="154"/>
    </row>
    <row r="4" spans="1:8" ht="9.75" customHeight="1">
      <c r="A4" s="154" t="s">
        <v>7</v>
      </c>
      <c r="B4" s="154"/>
      <c r="C4" s="154"/>
      <c r="D4" s="154"/>
      <c r="E4" s="154"/>
      <c r="F4" s="154"/>
      <c r="G4" s="154"/>
      <c r="H4" s="154"/>
    </row>
    <row r="5" spans="1:8" ht="19.5" customHeight="1">
      <c r="A5" s="157" t="s">
        <v>230</v>
      </c>
      <c r="B5" s="157"/>
      <c r="C5" s="157"/>
      <c r="D5" s="157"/>
      <c r="E5" s="157"/>
      <c r="F5" s="157"/>
      <c r="G5" s="157"/>
      <c r="H5" s="157"/>
    </row>
    <row r="6" spans="1:12" ht="19.5" customHeight="1" thickBot="1">
      <c r="A6" s="155" t="s">
        <v>200</v>
      </c>
      <c r="B6" s="155"/>
      <c r="C6" s="155"/>
      <c r="D6" s="155"/>
      <c r="E6" s="155"/>
      <c r="F6" s="155"/>
      <c r="G6" s="155"/>
      <c r="H6" s="155"/>
      <c r="I6" s="142"/>
      <c r="J6" s="142"/>
      <c r="K6" s="142"/>
      <c r="L6" s="142"/>
    </row>
    <row r="7" spans="1:8" ht="20.25" customHeight="1">
      <c r="A7" s="159" t="s">
        <v>20</v>
      </c>
      <c r="B7" s="159"/>
      <c r="C7" s="159"/>
      <c r="D7" s="159"/>
      <c r="E7" s="159"/>
      <c r="F7" s="159"/>
      <c r="G7" s="159"/>
      <c r="H7" s="159"/>
    </row>
    <row r="8" spans="1:8" ht="12.75" customHeight="1">
      <c r="A8" s="7"/>
      <c r="B8" s="7"/>
      <c r="C8" s="7"/>
      <c r="D8" s="7"/>
      <c r="E8" s="7"/>
      <c r="F8" s="7"/>
      <c r="G8" s="7"/>
      <c r="H8" s="7"/>
    </row>
    <row r="9" spans="1:8" ht="15" customHeight="1">
      <c r="A9" s="16"/>
      <c r="B9" s="16"/>
      <c r="C9" s="19"/>
      <c r="D9" s="19"/>
      <c r="E9" s="158" t="s">
        <v>0</v>
      </c>
      <c r="F9" s="158"/>
      <c r="G9" s="158"/>
      <c r="H9" s="1"/>
    </row>
    <row r="10" spans="1:12" ht="48" customHeight="1">
      <c r="A10" s="16"/>
      <c r="B10" s="16"/>
      <c r="C10" s="19"/>
      <c r="D10" s="19"/>
      <c r="E10" s="89" t="s">
        <v>1</v>
      </c>
      <c r="F10" s="2"/>
      <c r="G10" s="2" t="s">
        <v>14</v>
      </c>
      <c r="H10" s="2"/>
      <c r="J10" s="89" t="s">
        <v>229</v>
      </c>
      <c r="K10" s="2"/>
      <c r="L10" s="2" t="s">
        <v>14</v>
      </c>
    </row>
    <row r="11" spans="1:12" ht="15" customHeight="1">
      <c r="A11" s="16"/>
      <c r="B11" s="16"/>
      <c r="C11" s="19"/>
      <c r="D11" s="19"/>
      <c r="E11" s="5" t="s">
        <v>231</v>
      </c>
      <c r="F11" s="5"/>
      <c r="G11" s="5" t="s">
        <v>241</v>
      </c>
      <c r="H11" s="5"/>
      <c r="J11" s="5" t="s">
        <v>231</v>
      </c>
      <c r="K11" s="5"/>
      <c r="L11" s="5" t="s">
        <v>241</v>
      </c>
    </row>
    <row r="12" spans="1:12" ht="15" customHeight="1">
      <c r="A12" s="16"/>
      <c r="B12" s="16"/>
      <c r="C12" s="19"/>
      <c r="D12" s="19"/>
      <c r="E12" s="1" t="s">
        <v>15</v>
      </c>
      <c r="F12" s="1"/>
      <c r="G12" s="1" t="s">
        <v>15</v>
      </c>
      <c r="H12" s="1"/>
      <c r="J12" s="1" t="s">
        <v>15</v>
      </c>
      <c r="K12" s="1"/>
      <c r="L12" s="1" t="s">
        <v>15</v>
      </c>
    </row>
    <row r="14" spans="1:12" ht="12.75">
      <c r="A14" s="12" t="s">
        <v>16</v>
      </c>
      <c r="D14" s="48" t="s">
        <v>13</v>
      </c>
      <c r="E14" s="23">
        <f>1026257.12838/1000</f>
        <v>1026.25712838</v>
      </c>
      <c r="G14" s="21" t="s">
        <v>97</v>
      </c>
      <c r="J14" s="23">
        <f>1973987.80158/1000</f>
        <v>1973.98780158</v>
      </c>
      <c r="L14" s="21" t="s">
        <v>97</v>
      </c>
    </row>
    <row r="15" spans="5:12" ht="12.75">
      <c r="E15" s="23"/>
      <c r="G15" s="23"/>
      <c r="J15" s="23"/>
      <c r="L15" s="23"/>
    </row>
    <row r="16" spans="1:12" ht="12.75">
      <c r="A16" s="12" t="s">
        <v>111</v>
      </c>
      <c r="E16" s="23">
        <f>-2112024.88287/1000</f>
        <v>-2112.02488287</v>
      </c>
      <c r="G16" s="21" t="s">
        <v>97</v>
      </c>
      <c r="J16" s="23">
        <v>-3971</v>
      </c>
      <c r="L16" s="21" t="s">
        <v>97</v>
      </c>
    </row>
    <row r="17" spans="5:12" ht="12.75">
      <c r="E17" s="24"/>
      <c r="G17" s="24"/>
      <c r="J17" s="24"/>
      <c r="L17" s="24"/>
    </row>
    <row r="18" spans="5:12" ht="12.75">
      <c r="E18" s="23"/>
      <c r="G18" s="23"/>
      <c r="J18" s="23"/>
      <c r="L18" s="23"/>
    </row>
    <row r="19" spans="1:12" ht="12.75">
      <c r="A19" s="12" t="s">
        <v>165</v>
      </c>
      <c r="E19" s="23">
        <f>SUM(E14:E16)</f>
        <v>-1085.76775449</v>
      </c>
      <c r="G19" s="21" t="s">
        <v>97</v>
      </c>
      <c r="J19" s="23">
        <f>SUM(J14:J16)</f>
        <v>-1997.01219842</v>
      </c>
      <c r="L19" s="21" t="s">
        <v>97</v>
      </c>
    </row>
    <row r="20" spans="5:12" ht="12.75">
      <c r="E20" s="23"/>
      <c r="G20" s="23"/>
      <c r="J20" s="23"/>
      <c r="L20" s="23"/>
    </row>
    <row r="21" spans="1:12" ht="12.75">
      <c r="A21" s="12" t="s">
        <v>19</v>
      </c>
      <c r="E21" s="23">
        <v>0</v>
      </c>
      <c r="G21" s="21" t="s">
        <v>97</v>
      </c>
      <c r="J21" s="23">
        <v>0</v>
      </c>
      <c r="L21" s="21" t="s">
        <v>97</v>
      </c>
    </row>
    <row r="22" spans="5:12" ht="12.75">
      <c r="E22" s="23"/>
      <c r="G22" s="23"/>
      <c r="J22" s="23"/>
      <c r="L22" s="23"/>
    </row>
    <row r="23" spans="1:12" ht="12.75">
      <c r="A23" s="12" t="s">
        <v>112</v>
      </c>
      <c r="E23" s="23">
        <f>-523285.1501/1000</f>
        <v>-523.2851501</v>
      </c>
      <c r="G23" s="21" t="s">
        <v>97</v>
      </c>
      <c r="J23" s="23">
        <v>-947</v>
      </c>
      <c r="L23" s="21" t="s">
        <v>97</v>
      </c>
    </row>
    <row r="24" spans="5:12" ht="12.75">
      <c r="E24" s="23"/>
      <c r="G24" s="23"/>
      <c r="J24" s="23"/>
      <c r="L24" s="23"/>
    </row>
    <row r="25" spans="1:12" ht="12.75">
      <c r="A25" s="12" t="s">
        <v>113</v>
      </c>
      <c r="E25" s="23">
        <f>-691191/1000</f>
        <v>-691.191</v>
      </c>
      <c r="G25" s="21" t="s">
        <v>97</v>
      </c>
      <c r="J25" s="23">
        <f>-1211136.68913/1000</f>
        <v>-1211.1366891300001</v>
      </c>
      <c r="L25" s="21" t="s">
        <v>97</v>
      </c>
    </row>
    <row r="26" spans="5:12" ht="12.75">
      <c r="E26" s="23"/>
      <c r="G26" s="23"/>
      <c r="J26" s="23"/>
      <c r="L26" s="23"/>
    </row>
    <row r="27" spans="1:12" ht="12.75">
      <c r="A27" s="12" t="s">
        <v>114</v>
      </c>
      <c r="E27" s="23">
        <f>-29460.36061/1000</f>
        <v>-29.46036061</v>
      </c>
      <c r="G27" s="21" t="s">
        <v>97</v>
      </c>
      <c r="J27" s="23">
        <f>-64489.49941/1000</f>
        <v>-64.48949941</v>
      </c>
      <c r="L27" s="21" t="s">
        <v>97</v>
      </c>
    </row>
    <row r="28" spans="5:12" ht="12.75">
      <c r="E28" s="24"/>
      <c r="G28" s="24"/>
      <c r="H28" s="25"/>
      <c r="J28" s="24"/>
      <c r="L28" s="24"/>
    </row>
    <row r="29" spans="5:12" ht="12.75">
      <c r="E29" s="23"/>
      <c r="G29" s="23"/>
      <c r="H29" s="25"/>
      <c r="J29" s="23"/>
      <c r="L29" s="23"/>
    </row>
    <row r="30" spans="1:12" ht="12.75">
      <c r="A30" s="12" t="s">
        <v>164</v>
      </c>
      <c r="E30" s="23">
        <f>SUM(E18:E28)</f>
        <v>-2329.7042652</v>
      </c>
      <c r="G30" s="21" t="s">
        <v>97</v>
      </c>
      <c r="H30" s="25"/>
      <c r="J30" s="23">
        <f>SUM(J18:J28)</f>
        <v>-4219.6383869599995</v>
      </c>
      <c r="L30" s="21" t="s">
        <v>97</v>
      </c>
    </row>
    <row r="31" spans="5:12" ht="12.75">
      <c r="E31" s="23"/>
      <c r="G31" s="23"/>
      <c r="H31" s="25"/>
      <c r="J31" s="23"/>
      <c r="L31" s="23"/>
    </row>
    <row r="32" spans="1:12" ht="12.75">
      <c r="A32" s="12" t="s">
        <v>140</v>
      </c>
      <c r="E32" s="23">
        <f>-11965/1000</f>
        <v>-11.965</v>
      </c>
      <c r="G32" s="21" t="s">
        <v>97</v>
      </c>
      <c r="H32" s="25"/>
      <c r="J32" s="23">
        <f>-30922.63597/1000</f>
        <v>-30.922635969999998</v>
      </c>
      <c r="L32" s="21" t="s">
        <v>97</v>
      </c>
    </row>
    <row r="33" spans="5:12" ht="12.75">
      <c r="E33" s="23"/>
      <c r="G33" s="23"/>
      <c r="H33" s="25"/>
      <c r="J33" s="23"/>
      <c r="L33" s="23"/>
    </row>
    <row r="34" spans="1:12" ht="12.75">
      <c r="A34" s="12" t="s">
        <v>139</v>
      </c>
      <c r="E34" s="23">
        <v>0</v>
      </c>
      <c r="G34" s="21" t="s">
        <v>97</v>
      </c>
      <c r="H34" s="25"/>
      <c r="J34" s="23">
        <f>1140/1000</f>
        <v>1.14</v>
      </c>
      <c r="L34" s="21" t="s">
        <v>97</v>
      </c>
    </row>
    <row r="35" spans="5:12" ht="12.75">
      <c r="E35" s="24"/>
      <c r="G35" s="24"/>
      <c r="H35" s="25"/>
      <c r="J35" s="24"/>
      <c r="L35" s="24"/>
    </row>
    <row r="36" spans="5:12" ht="12.75">
      <c r="E36" s="23"/>
      <c r="G36" s="23"/>
      <c r="H36" s="25"/>
      <c r="J36" s="23"/>
      <c r="L36" s="23"/>
    </row>
    <row r="37" spans="1:12" ht="12.75">
      <c r="A37" s="12" t="s">
        <v>141</v>
      </c>
      <c r="E37" s="23">
        <f>SUM(E29:E35)</f>
        <v>-2341.6692652</v>
      </c>
      <c r="G37" s="21" t="s">
        <v>97</v>
      </c>
      <c r="H37" s="25"/>
      <c r="J37" s="23">
        <f>SUM(J29:J35)</f>
        <v>-4249.421022929999</v>
      </c>
      <c r="L37" s="21" t="s">
        <v>97</v>
      </c>
    </row>
    <row r="38" spans="5:12" ht="12.75">
      <c r="E38" s="23"/>
      <c r="G38" s="23"/>
      <c r="H38" s="25"/>
      <c r="J38" s="23"/>
      <c r="L38" s="23"/>
    </row>
    <row r="39" spans="1:12" ht="12.75">
      <c r="A39" s="12" t="s">
        <v>4</v>
      </c>
      <c r="E39" s="23">
        <v>0</v>
      </c>
      <c r="G39" s="21" t="s">
        <v>97</v>
      </c>
      <c r="H39" s="25"/>
      <c r="J39" s="23">
        <v>0</v>
      </c>
      <c r="L39" s="21" t="s">
        <v>97</v>
      </c>
    </row>
    <row r="40" spans="5:12" ht="12.75">
      <c r="E40" s="24"/>
      <c r="G40" s="24"/>
      <c r="H40" s="25"/>
      <c r="J40" s="24"/>
      <c r="L40" s="24"/>
    </row>
    <row r="41" spans="5:12" ht="12.75">
      <c r="E41" s="23"/>
      <c r="G41" s="23"/>
      <c r="H41" s="25"/>
      <c r="J41" s="23"/>
      <c r="L41" s="23"/>
    </row>
    <row r="42" spans="1:12" ht="13.5" thickBot="1">
      <c r="A42" s="12" t="s">
        <v>185</v>
      </c>
      <c r="E42" s="18">
        <f>+SUM(E37:E39)</f>
        <v>-2341.6692652</v>
      </c>
      <c r="G42" s="26" t="s">
        <v>97</v>
      </c>
      <c r="H42" s="25"/>
      <c r="J42" s="18">
        <f>+SUM(J37:J39)</f>
        <v>-4249.421022929999</v>
      </c>
      <c r="L42" s="26" t="s">
        <v>97</v>
      </c>
    </row>
    <row r="43" ht="13.5" thickTop="1">
      <c r="H43" s="25"/>
    </row>
    <row r="44" spans="1:12" ht="12.75">
      <c r="A44" s="27"/>
      <c r="B44" s="27"/>
      <c r="C44" s="27"/>
      <c r="D44" s="27"/>
      <c r="E44" s="27"/>
      <c r="F44" s="27"/>
      <c r="G44" s="27"/>
      <c r="H44" s="68"/>
      <c r="J44" s="27"/>
      <c r="K44" s="27"/>
      <c r="L44" s="27"/>
    </row>
    <row r="45" spans="1:12" ht="12.75">
      <c r="A45" s="27"/>
      <c r="B45" s="27"/>
      <c r="C45" s="27"/>
      <c r="D45" s="27"/>
      <c r="E45" s="27"/>
      <c r="F45" s="27"/>
      <c r="G45" s="27"/>
      <c r="H45" s="68"/>
      <c r="J45" s="27"/>
      <c r="K45" s="27"/>
      <c r="L45" s="27"/>
    </row>
    <row r="46" spans="1:12" ht="12.75">
      <c r="A46" s="27" t="s">
        <v>98</v>
      </c>
      <c r="B46" s="27"/>
      <c r="C46" s="27"/>
      <c r="D46" s="27"/>
      <c r="E46" s="27"/>
      <c r="F46" s="27"/>
      <c r="G46" s="27"/>
      <c r="H46" s="68"/>
      <c r="J46" s="27"/>
      <c r="K46" s="27"/>
      <c r="L46" s="27"/>
    </row>
    <row r="47" spans="1:12" ht="12.75">
      <c r="A47" s="27" t="s">
        <v>2</v>
      </c>
      <c r="B47" s="27" t="s">
        <v>17</v>
      </c>
      <c r="C47" s="27"/>
      <c r="D47" s="27"/>
      <c r="E47" s="95">
        <f>+Notes!I219</f>
        <v>-2.927633523904262</v>
      </c>
      <c r="F47" s="27" t="s">
        <v>116</v>
      </c>
      <c r="G47" s="66" t="s">
        <v>97</v>
      </c>
      <c r="H47" s="68"/>
      <c r="J47" s="95">
        <f>Notes!$J$219</f>
        <v>-5.310906591433045</v>
      </c>
      <c r="K47" s="145" t="s">
        <v>116</v>
      </c>
      <c r="L47" s="66" t="s">
        <v>97</v>
      </c>
    </row>
    <row r="48" spans="1:12" ht="12.75">
      <c r="A48" s="27"/>
      <c r="B48" s="27"/>
      <c r="C48" s="27"/>
      <c r="D48" s="27"/>
      <c r="E48" s="27"/>
      <c r="F48" s="27"/>
      <c r="G48" s="27"/>
      <c r="H48" s="68"/>
      <c r="J48" s="27"/>
      <c r="K48" s="27"/>
      <c r="L48" s="27"/>
    </row>
    <row r="49" spans="1:12" ht="12.75">
      <c r="A49" s="27" t="s">
        <v>3</v>
      </c>
      <c r="B49" s="27" t="s">
        <v>18</v>
      </c>
      <c r="C49" s="27"/>
      <c r="D49" s="27"/>
      <c r="E49" s="140" t="s">
        <v>97</v>
      </c>
      <c r="F49" s="27"/>
      <c r="G49" s="66" t="s">
        <v>97</v>
      </c>
      <c r="H49" s="27"/>
      <c r="J49" s="140" t="s">
        <v>97</v>
      </c>
      <c r="K49" s="27"/>
      <c r="L49" s="66" t="s">
        <v>97</v>
      </c>
    </row>
    <row r="50" spans="1:8" ht="12.75">
      <c r="A50" s="27"/>
      <c r="B50" s="27"/>
      <c r="C50" s="27"/>
      <c r="D50" s="27"/>
      <c r="E50" s="27"/>
      <c r="F50" s="27"/>
      <c r="G50" s="27"/>
      <c r="H50" s="27"/>
    </row>
    <row r="51" spans="1:8" ht="12.75">
      <c r="A51" s="27" t="s">
        <v>243</v>
      </c>
      <c r="B51" s="27"/>
      <c r="C51" s="27"/>
      <c r="D51" s="27"/>
      <c r="E51" s="27"/>
      <c r="F51" s="27"/>
      <c r="G51" s="27"/>
      <c r="H51" s="27"/>
    </row>
    <row r="52" spans="1:8" ht="12.75">
      <c r="A52" s="27"/>
      <c r="B52" s="27"/>
      <c r="C52" s="27"/>
      <c r="D52" s="27"/>
      <c r="E52" s="27"/>
      <c r="F52" s="27"/>
      <c r="G52" s="27"/>
      <c r="H52" s="27"/>
    </row>
    <row r="53" spans="1:8" ht="12.75">
      <c r="A53" s="27" t="s">
        <v>116</v>
      </c>
      <c r="B53" s="27" t="s">
        <v>254</v>
      </c>
      <c r="C53" s="27"/>
      <c r="D53" s="27"/>
      <c r="E53" s="27"/>
      <c r="F53" s="27"/>
      <c r="G53" s="27"/>
      <c r="H53" s="27"/>
    </row>
    <row r="54" spans="1:8" ht="12.75">
      <c r="A54" s="27" t="s">
        <v>13</v>
      </c>
      <c r="B54" s="27" t="s">
        <v>13</v>
      </c>
      <c r="C54" s="27"/>
      <c r="D54" s="27"/>
      <c r="E54" s="27"/>
      <c r="F54" s="27"/>
      <c r="G54" s="27"/>
      <c r="H54" s="27"/>
    </row>
    <row r="55" spans="1:5" ht="12.75">
      <c r="A55" s="62"/>
      <c r="B55" s="62"/>
      <c r="C55" s="62"/>
      <c r="D55" s="62"/>
      <c r="E55" s="62"/>
    </row>
    <row r="56" spans="1:8" ht="12.75">
      <c r="A56" s="152" t="s">
        <v>204</v>
      </c>
      <c r="B56" s="152"/>
      <c r="C56" s="152"/>
      <c r="D56" s="152"/>
      <c r="E56" s="152"/>
      <c r="F56" s="152"/>
      <c r="G56" s="152"/>
      <c r="H56" s="152"/>
    </row>
    <row r="57" spans="1:8" ht="12.75">
      <c r="A57" s="152" t="s">
        <v>195</v>
      </c>
      <c r="B57" s="152"/>
      <c r="C57" s="152"/>
      <c r="D57" s="152"/>
      <c r="E57" s="152"/>
      <c r="F57" s="152"/>
      <c r="G57" s="152"/>
      <c r="H57" s="96"/>
    </row>
  </sheetData>
  <sheetProtection/>
  <mergeCells count="10">
    <mergeCell ref="A57:G57"/>
    <mergeCell ref="A1:H1"/>
    <mergeCell ref="A3:H3"/>
    <mergeCell ref="A4:H4"/>
    <mergeCell ref="A6:H6"/>
    <mergeCell ref="A2:H2"/>
    <mergeCell ref="A56:H56"/>
    <mergeCell ref="A5:H5"/>
    <mergeCell ref="E9:G9"/>
    <mergeCell ref="A7:H7"/>
  </mergeCells>
  <printOptions/>
  <pageMargins left="0.5" right="0" top="0.5" bottom="0" header="0" footer="0"/>
  <pageSetup fitToHeight="1"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K60"/>
  <sheetViews>
    <sheetView workbookViewId="0" topLeftCell="A31">
      <selection activeCell="F48" sqref="F48"/>
    </sheetView>
  </sheetViews>
  <sheetFormatPr defaultColWidth="9.33203125" defaultRowHeight="12.75"/>
  <cols>
    <col min="1" max="1" width="3.83203125" style="12" customWidth="1"/>
    <col min="2" max="2" width="4.66015625" style="12" customWidth="1"/>
    <col min="3" max="3" width="61.16015625" style="12" customWidth="1"/>
    <col min="4" max="4" width="18.66015625" style="12" customWidth="1"/>
    <col min="5" max="5" width="2.33203125" style="12" customWidth="1"/>
    <col min="6" max="6" width="18.83203125" style="12" customWidth="1"/>
    <col min="7" max="7" width="10.5" style="12" bestFit="1" customWidth="1"/>
    <col min="8" max="8" width="9.33203125" style="12" customWidth="1"/>
    <col min="9" max="9" width="8.83203125" style="12" customWidth="1"/>
    <col min="10" max="16384" width="9.33203125" style="12" customWidth="1"/>
  </cols>
  <sheetData>
    <row r="1" spans="1:6" ht="19.5" customHeight="1">
      <c r="A1" s="163" t="str">
        <f>+'Income Statements'!A1:H1</f>
        <v>LITESPEED EDUCATION TECHNOLOGIES BERHAD</v>
      </c>
      <c r="B1" s="163"/>
      <c r="C1" s="163"/>
      <c r="D1" s="163"/>
      <c r="E1" s="163"/>
      <c r="F1" s="163"/>
    </row>
    <row r="2" spans="1:11" ht="13.5" customHeight="1">
      <c r="A2" s="156"/>
      <c r="B2" s="156"/>
      <c r="C2" s="156"/>
      <c r="D2" s="156"/>
      <c r="E2" s="156"/>
      <c r="F2" s="156"/>
      <c r="G2" s="43"/>
      <c r="H2" s="43"/>
      <c r="I2" s="43"/>
      <c r="J2" s="43"/>
      <c r="K2" s="43"/>
    </row>
    <row r="3" spans="1:6" ht="9.75" customHeight="1">
      <c r="A3" s="154" t="str">
        <f>+'Income Statements'!A3:H3</f>
        <v>Company's No. 646756-X</v>
      </c>
      <c r="B3" s="154"/>
      <c r="C3" s="154"/>
      <c r="D3" s="154"/>
      <c r="E3" s="154"/>
      <c r="F3" s="154"/>
    </row>
    <row r="4" spans="1:6" ht="9.75" customHeight="1">
      <c r="A4" s="154" t="s">
        <v>7</v>
      </c>
      <c r="B4" s="154"/>
      <c r="C4" s="154"/>
      <c r="D4" s="154"/>
      <c r="E4" s="154"/>
      <c r="F4" s="154"/>
    </row>
    <row r="5" spans="1:6" ht="19.5" customHeight="1">
      <c r="A5" s="157" t="str">
        <f>+'Income Statements'!A5:H5</f>
        <v>Quarterly report on results for the 2nd quarter ended 31.10.2005</v>
      </c>
      <c r="B5" s="157"/>
      <c r="C5" s="157"/>
      <c r="D5" s="157"/>
      <c r="E5" s="157"/>
      <c r="F5" s="157"/>
    </row>
    <row r="6" spans="1:6" ht="19.5" customHeight="1" thickBot="1">
      <c r="A6" s="160" t="s">
        <v>187</v>
      </c>
      <c r="B6" s="160"/>
      <c r="C6" s="160"/>
      <c r="D6" s="160"/>
      <c r="E6" s="160"/>
      <c r="F6" s="160"/>
    </row>
    <row r="7" spans="1:6" ht="20.25" customHeight="1">
      <c r="A7" s="159" t="s">
        <v>20</v>
      </c>
      <c r="B7" s="159"/>
      <c r="C7" s="159"/>
      <c r="D7" s="159"/>
      <c r="E7" s="159"/>
      <c r="F7" s="159"/>
    </row>
    <row r="8" spans="1:6" ht="15.75" customHeight="1">
      <c r="A8" s="8"/>
      <c r="B8" s="8"/>
      <c r="C8" s="8"/>
      <c r="D8" s="8"/>
      <c r="E8" s="8"/>
      <c r="F8" s="8"/>
    </row>
    <row r="9" spans="1:6" ht="38.25">
      <c r="A9" s="16"/>
      <c r="B9" s="19"/>
      <c r="C9" s="19"/>
      <c r="D9" s="2" t="s">
        <v>5</v>
      </c>
      <c r="E9" s="2"/>
      <c r="F9" s="89" t="s">
        <v>6</v>
      </c>
    </row>
    <row r="10" spans="1:6" ht="15" customHeight="1">
      <c r="A10" s="16"/>
      <c r="B10" s="19"/>
      <c r="C10" s="19"/>
      <c r="D10" s="5" t="s">
        <v>231</v>
      </c>
      <c r="E10" s="5"/>
      <c r="F10" s="5" t="s">
        <v>148</v>
      </c>
    </row>
    <row r="11" spans="1:6" ht="15" customHeight="1">
      <c r="A11" s="16"/>
      <c r="B11" s="19"/>
      <c r="C11" s="19"/>
      <c r="D11" s="1" t="s">
        <v>15</v>
      </c>
      <c r="E11" s="1"/>
      <c r="F11" s="1" t="s">
        <v>15</v>
      </c>
    </row>
    <row r="12" spans="1:9" ht="15" customHeight="1">
      <c r="A12" s="16" t="s">
        <v>13</v>
      </c>
      <c r="B12" s="19" t="s">
        <v>153</v>
      </c>
      <c r="C12" s="19"/>
      <c r="D12" s="20" t="s">
        <v>13</v>
      </c>
      <c r="E12" s="28"/>
      <c r="F12" s="46" t="s">
        <v>13</v>
      </c>
      <c r="I12" s="73"/>
    </row>
    <row r="13" spans="1:9" ht="15" customHeight="1">
      <c r="A13" s="16"/>
      <c r="B13" s="74"/>
      <c r="C13" s="90" t="s">
        <v>154</v>
      </c>
      <c r="D13" s="45">
        <v>522.36271655</v>
      </c>
      <c r="E13" s="28"/>
      <c r="F13" s="45">
        <v>688</v>
      </c>
      <c r="G13" s="88"/>
      <c r="I13" s="73"/>
    </row>
    <row r="14" spans="1:9" ht="15" customHeight="1">
      <c r="A14" s="16"/>
      <c r="B14" s="74"/>
      <c r="C14" s="90" t="s">
        <v>155</v>
      </c>
      <c r="D14" s="29">
        <v>2811.07549043</v>
      </c>
      <c r="E14" s="28"/>
      <c r="F14" s="29">
        <v>2670</v>
      </c>
      <c r="G14" s="88"/>
      <c r="I14" s="73"/>
    </row>
    <row r="15" spans="1:9" ht="15" customHeight="1">
      <c r="A15" s="16"/>
      <c r="B15" s="74"/>
      <c r="C15" s="90" t="s">
        <v>156</v>
      </c>
      <c r="D15" s="29">
        <v>0</v>
      </c>
      <c r="E15" s="28"/>
      <c r="F15" s="29">
        <v>30</v>
      </c>
      <c r="G15" s="88"/>
      <c r="I15" s="73"/>
    </row>
    <row r="16" spans="1:9" ht="15" customHeight="1">
      <c r="A16" s="16"/>
      <c r="B16" s="74"/>
      <c r="C16" s="90"/>
      <c r="D16" s="30">
        <f>SUM(D13:D15)</f>
        <v>3333.4382069800004</v>
      </c>
      <c r="E16" s="28"/>
      <c r="F16" s="30">
        <f>SUM(F13:F15)</f>
        <v>3388</v>
      </c>
      <c r="G16" s="88"/>
      <c r="I16" s="73"/>
    </row>
    <row r="17" spans="1:9" ht="15" customHeight="1">
      <c r="A17" s="16"/>
      <c r="B17" s="74"/>
      <c r="C17" s="91"/>
      <c r="D17" s="20"/>
      <c r="E17" s="28"/>
      <c r="F17" s="20"/>
      <c r="G17" s="88"/>
      <c r="I17" s="73"/>
    </row>
    <row r="18" spans="1:9" ht="15" customHeight="1">
      <c r="A18" s="16" t="s">
        <v>13</v>
      </c>
      <c r="B18" s="19" t="s">
        <v>21</v>
      </c>
      <c r="C18" s="19"/>
      <c r="D18" s="40"/>
      <c r="E18" s="28"/>
      <c r="F18" s="40"/>
      <c r="G18" s="88"/>
      <c r="I18" s="73"/>
    </row>
    <row r="19" spans="1:9" ht="15" customHeight="1">
      <c r="A19" s="16"/>
      <c r="B19" s="19"/>
      <c r="C19" s="19" t="s">
        <v>157</v>
      </c>
      <c r="D19" s="45">
        <v>9751.418190249999</v>
      </c>
      <c r="E19" s="28"/>
      <c r="F19" s="45">
        <v>10640</v>
      </c>
      <c r="G19" s="88"/>
      <c r="I19" s="48"/>
    </row>
    <row r="20" spans="1:9" ht="15" customHeight="1">
      <c r="A20" s="16"/>
      <c r="B20" s="19"/>
      <c r="C20" s="19" t="s">
        <v>158</v>
      </c>
      <c r="D20" s="29">
        <f>200.00557912+1148</f>
        <v>1348.00557912</v>
      </c>
      <c r="E20" s="28"/>
      <c r="F20" s="29">
        <v>914</v>
      </c>
      <c r="G20" s="88"/>
      <c r="I20" s="48"/>
    </row>
    <row r="21" spans="1:9" ht="15" customHeight="1">
      <c r="A21" s="16"/>
      <c r="B21" s="19"/>
      <c r="C21" s="19" t="s">
        <v>159</v>
      </c>
      <c r="D21" s="29">
        <v>223.8135</v>
      </c>
      <c r="E21" s="28"/>
      <c r="F21" s="29">
        <v>230</v>
      </c>
      <c r="G21" s="88"/>
      <c r="I21" s="48"/>
    </row>
    <row r="22" spans="1:9" ht="15" customHeight="1">
      <c r="A22" s="16"/>
      <c r="B22" s="19"/>
      <c r="C22" s="19" t="s">
        <v>59</v>
      </c>
      <c r="D22" s="29">
        <v>2110.08090689</v>
      </c>
      <c r="F22" s="50">
        <v>256</v>
      </c>
      <c r="G22" s="88"/>
      <c r="I22" s="48"/>
    </row>
    <row r="23" spans="1:9" ht="15" customHeight="1">
      <c r="A23" s="16"/>
      <c r="B23" s="19"/>
      <c r="C23" s="19"/>
      <c r="D23" s="30">
        <f>SUM(D19:D22)</f>
        <v>13433.318176259998</v>
      </c>
      <c r="E23" s="28"/>
      <c r="F23" s="30">
        <f>SUM(F19:F22)</f>
        <v>12040</v>
      </c>
      <c r="G23" s="88"/>
      <c r="I23" s="48"/>
    </row>
    <row r="24" spans="1:9" ht="15" customHeight="1">
      <c r="A24" s="16" t="s">
        <v>13</v>
      </c>
      <c r="B24" s="19" t="s">
        <v>22</v>
      </c>
      <c r="C24" s="19"/>
      <c r="D24" s="41"/>
      <c r="E24" s="28"/>
      <c r="F24" s="41"/>
      <c r="G24" s="88"/>
      <c r="I24" s="48"/>
    </row>
    <row r="25" spans="1:9" ht="15" customHeight="1">
      <c r="A25" s="16"/>
      <c r="B25" s="19"/>
      <c r="C25" s="19" t="s">
        <v>160</v>
      </c>
      <c r="D25" s="75">
        <f>2635.75698728+17</f>
        <v>2652.75698728</v>
      </c>
      <c r="E25" s="28" t="s">
        <v>13</v>
      </c>
      <c r="F25" s="45">
        <v>2037</v>
      </c>
      <c r="G25" s="88"/>
      <c r="I25" s="48"/>
    </row>
    <row r="26" spans="1:9" ht="15" customHeight="1">
      <c r="A26" s="16"/>
      <c r="B26" s="19"/>
      <c r="C26" s="19" t="s">
        <v>206</v>
      </c>
      <c r="D26" s="29">
        <v>551.91014998</v>
      </c>
      <c r="E26" s="28"/>
      <c r="F26" s="29">
        <v>598</v>
      </c>
      <c r="G26" s="88"/>
      <c r="I26" s="48"/>
    </row>
    <row r="27" spans="1:9" ht="15" customHeight="1">
      <c r="A27" s="16"/>
      <c r="B27" s="19"/>
      <c r="C27" s="19" t="s">
        <v>207</v>
      </c>
      <c r="D27" s="119" t="s">
        <v>208</v>
      </c>
      <c r="E27" s="28"/>
      <c r="F27" s="29">
        <v>27</v>
      </c>
      <c r="G27" s="88"/>
      <c r="I27" s="48"/>
    </row>
    <row r="28" spans="1:9" ht="15" customHeight="1">
      <c r="A28" s="16"/>
      <c r="B28" s="19"/>
      <c r="C28" s="19" t="s">
        <v>115</v>
      </c>
      <c r="D28" s="29">
        <v>301.74973384</v>
      </c>
      <c r="E28" s="28"/>
      <c r="F28" s="29">
        <v>346</v>
      </c>
      <c r="G28" s="88"/>
      <c r="I28" s="48"/>
    </row>
    <row r="29" spans="1:7" ht="15" customHeight="1">
      <c r="A29" s="16"/>
      <c r="B29" s="19"/>
      <c r="C29" s="92"/>
      <c r="D29" s="97">
        <f>SUM(D25:D28)</f>
        <v>3506.4168710999998</v>
      </c>
      <c r="E29" s="28"/>
      <c r="F29" s="30">
        <f>SUM(F25:F28)</f>
        <v>3008</v>
      </c>
      <c r="G29" s="88"/>
    </row>
    <row r="30" spans="1:7" ht="15" customHeight="1">
      <c r="A30" s="16"/>
      <c r="B30" s="19"/>
      <c r="C30" s="19"/>
      <c r="D30" s="20"/>
      <c r="E30" s="28"/>
      <c r="F30" s="20"/>
      <c r="G30" s="88"/>
    </row>
    <row r="31" spans="1:7" ht="15" customHeight="1">
      <c r="A31" s="16" t="s">
        <v>13</v>
      </c>
      <c r="B31" s="19" t="s">
        <v>24</v>
      </c>
      <c r="C31" s="19"/>
      <c r="D31" s="20">
        <f>+D23-D29</f>
        <v>9926.901305159998</v>
      </c>
      <c r="E31" s="28"/>
      <c r="F31" s="20">
        <f>+F23-F29</f>
        <v>9032</v>
      </c>
      <c r="G31" s="88"/>
    </row>
    <row r="32" spans="1:7" ht="15" customHeight="1">
      <c r="A32" s="16"/>
      <c r="B32" s="19"/>
      <c r="C32" s="19"/>
      <c r="D32" s="20"/>
      <c r="E32" s="28"/>
      <c r="F32" s="20"/>
      <c r="G32" s="88"/>
    </row>
    <row r="33" spans="1:7" ht="15" customHeight="1" thickBot="1">
      <c r="A33" s="16"/>
      <c r="B33" s="19"/>
      <c r="C33" s="19"/>
      <c r="D33" s="31">
        <f>D16+D31</f>
        <v>13260.339512139999</v>
      </c>
      <c r="E33" s="28"/>
      <c r="F33" s="31">
        <f>F16+F31</f>
        <v>12420</v>
      </c>
      <c r="G33" s="88"/>
    </row>
    <row r="34" spans="1:7" ht="15" customHeight="1" thickTop="1">
      <c r="A34" s="16"/>
      <c r="B34" s="19"/>
      <c r="C34" s="19"/>
      <c r="D34" s="20"/>
      <c r="E34" s="28"/>
      <c r="F34" s="20"/>
      <c r="G34" s="88"/>
    </row>
    <row r="35" spans="1:7" ht="15" customHeight="1">
      <c r="A35" s="16" t="s">
        <v>13</v>
      </c>
      <c r="B35" s="19" t="s">
        <v>23</v>
      </c>
      <c r="C35" s="19"/>
      <c r="D35" s="45"/>
      <c r="E35" s="28"/>
      <c r="F35" s="45"/>
      <c r="G35" s="88"/>
    </row>
    <row r="36" spans="1:7" ht="15" customHeight="1">
      <c r="A36" s="16"/>
      <c r="B36" s="19"/>
      <c r="C36" s="19" t="s">
        <v>8</v>
      </c>
      <c r="D36" s="29">
        <v>10550</v>
      </c>
      <c r="E36" s="28"/>
      <c r="F36" s="29">
        <v>5275</v>
      </c>
      <c r="G36" s="88"/>
    </row>
    <row r="37" spans="1:7" ht="15" customHeight="1">
      <c r="A37" s="16"/>
      <c r="B37" s="19"/>
      <c r="C37" s="19" t="s">
        <v>161</v>
      </c>
      <c r="D37" s="29">
        <v>150.637</v>
      </c>
      <c r="E37" s="28"/>
      <c r="F37" s="29">
        <v>151</v>
      </c>
      <c r="G37" s="88"/>
    </row>
    <row r="38" spans="1:7" ht="15" customHeight="1">
      <c r="A38" s="16"/>
      <c r="B38" s="19" t="s">
        <v>13</v>
      </c>
      <c r="C38" s="19" t="s">
        <v>244</v>
      </c>
      <c r="D38" s="29">
        <v>-695.1259317000006</v>
      </c>
      <c r="E38" s="28"/>
      <c r="F38" s="29">
        <v>3553</v>
      </c>
      <c r="G38" s="88"/>
    </row>
    <row r="39" spans="1:7" ht="15" customHeight="1">
      <c r="A39" s="16"/>
      <c r="B39" s="19" t="s">
        <v>13</v>
      </c>
      <c r="C39" s="19" t="s">
        <v>152</v>
      </c>
      <c r="D39" s="29">
        <v>2712.6944438400014</v>
      </c>
      <c r="E39" s="28"/>
      <c r="F39" s="29">
        <v>2881</v>
      </c>
      <c r="G39" s="88"/>
    </row>
    <row r="40" spans="1:7" ht="15" customHeight="1">
      <c r="A40" s="16"/>
      <c r="B40" s="19" t="s">
        <v>211</v>
      </c>
      <c r="C40" s="19"/>
      <c r="D40" s="30">
        <f>SUM(D35:D39)</f>
        <v>12718.20551214</v>
      </c>
      <c r="E40" s="28"/>
      <c r="F40" s="30">
        <f>SUM(F35:F39)</f>
        <v>11860</v>
      </c>
      <c r="G40" s="88"/>
    </row>
    <row r="41" spans="1:7" ht="15" customHeight="1">
      <c r="A41" s="16"/>
      <c r="B41" s="19"/>
      <c r="C41" s="19"/>
      <c r="D41" s="28"/>
      <c r="E41" s="28"/>
      <c r="F41" s="20"/>
      <c r="G41" s="88"/>
    </row>
    <row r="42" spans="1:7" ht="15" customHeight="1">
      <c r="A42" s="16"/>
      <c r="B42" s="19" t="s">
        <v>162</v>
      </c>
      <c r="C42" s="19"/>
      <c r="D42" s="28"/>
      <c r="E42" s="28"/>
      <c r="F42" s="20"/>
      <c r="G42" s="88"/>
    </row>
    <row r="43" spans="1:7" ht="15" customHeight="1">
      <c r="A43" s="16"/>
      <c r="B43" s="19" t="s">
        <v>163</v>
      </c>
      <c r="C43" s="19"/>
      <c r="D43" s="30">
        <v>542.0518</v>
      </c>
      <c r="E43" s="28"/>
      <c r="F43" s="30">
        <v>560</v>
      </c>
      <c r="G43" s="88"/>
    </row>
    <row r="44" spans="1:7" ht="15" customHeight="1">
      <c r="A44" s="16"/>
      <c r="B44" s="3" t="s">
        <v>13</v>
      </c>
      <c r="C44" s="19"/>
      <c r="D44" s="20" t="s">
        <v>13</v>
      </c>
      <c r="E44" s="28" t="s">
        <v>13</v>
      </c>
      <c r="F44" s="20" t="s">
        <v>13</v>
      </c>
      <c r="G44" s="88"/>
    </row>
    <row r="45" spans="1:6" ht="15" customHeight="1" thickBot="1">
      <c r="A45" s="16"/>
      <c r="B45" s="19"/>
      <c r="C45" s="19"/>
      <c r="D45" s="76">
        <f>+D40+D43</f>
        <v>13260.25731214</v>
      </c>
      <c r="E45" s="28"/>
      <c r="F45" s="76">
        <f>+F40+F43</f>
        <v>12420</v>
      </c>
    </row>
    <row r="46" spans="1:6" ht="15" customHeight="1" thickTop="1">
      <c r="A46" s="16"/>
      <c r="B46" s="19"/>
      <c r="C46" s="19"/>
      <c r="D46" s="28"/>
      <c r="E46" s="28"/>
      <c r="F46" s="20"/>
    </row>
    <row r="47" spans="1:6" ht="15" customHeight="1">
      <c r="A47" s="16"/>
      <c r="B47" s="19"/>
      <c r="C47" s="19"/>
      <c r="D47" s="28"/>
      <c r="E47" s="28"/>
      <c r="F47" s="28"/>
    </row>
    <row r="48" spans="1:7" ht="15" customHeight="1">
      <c r="A48" s="16"/>
      <c r="B48" s="19" t="s">
        <v>212</v>
      </c>
      <c r="C48" s="19"/>
      <c r="D48" s="98">
        <f>(D40-D15-D14)/(105500000/1000)*100</f>
        <v>9.390644570341232</v>
      </c>
      <c r="E48" s="99" t="s">
        <v>134</v>
      </c>
      <c r="F48" s="100">
        <f>(F40-F15-F14)/(52750000/1000)*100</f>
        <v>17.364928909952607</v>
      </c>
      <c r="G48" s="59" t="s">
        <v>135</v>
      </c>
    </row>
    <row r="49" spans="1:6" ht="15" customHeight="1">
      <c r="A49" s="16"/>
      <c r="B49" s="19"/>
      <c r="C49" s="19"/>
      <c r="D49" s="32"/>
      <c r="E49" s="32"/>
      <c r="F49" s="56"/>
    </row>
    <row r="50" ht="25.5" customHeight="1">
      <c r="A50" s="16"/>
    </row>
    <row r="51" spans="2:5" ht="12.75">
      <c r="B51" s="60" t="s">
        <v>13</v>
      </c>
      <c r="C51" s="12" t="s">
        <v>13</v>
      </c>
      <c r="D51" s="33"/>
      <c r="E51" s="34"/>
    </row>
    <row r="52" spans="2:7" ht="15">
      <c r="B52" s="58" t="s">
        <v>134</v>
      </c>
      <c r="C52" s="161" t="s">
        <v>232</v>
      </c>
      <c r="D52" s="161"/>
      <c r="E52" s="161"/>
      <c r="F52" s="161"/>
      <c r="G52" s="161"/>
    </row>
    <row r="53" spans="2:7" ht="15" customHeight="1">
      <c r="B53" s="61" t="s">
        <v>135</v>
      </c>
      <c r="C53" s="162" t="s">
        <v>149</v>
      </c>
      <c r="D53" s="162"/>
      <c r="E53" s="162"/>
      <c r="F53" s="162"/>
      <c r="G53" s="162"/>
    </row>
    <row r="54" spans="3:7" ht="12.75">
      <c r="C54" s="57"/>
      <c r="D54" s="57"/>
      <c r="E54" s="57"/>
      <c r="F54" s="57"/>
      <c r="G54" s="57"/>
    </row>
    <row r="55" spans="1:11" ht="12.75">
      <c r="A55" s="152" t="s">
        <v>205</v>
      </c>
      <c r="B55" s="152"/>
      <c r="C55" s="152"/>
      <c r="D55" s="152"/>
      <c r="E55" s="152"/>
      <c r="F55" s="152"/>
      <c r="G55" s="6"/>
      <c r="H55" s="6"/>
      <c r="I55" s="6"/>
      <c r="J55" s="6"/>
      <c r="K55" s="6"/>
    </row>
    <row r="56" spans="1:11" ht="12.75">
      <c r="A56" s="152" t="s">
        <v>195</v>
      </c>
      <c r="B56" s="152"/>
      <c r="C56" s="152"/>
      <c r="D56" s="152"/>
      <c r="E56" s="152"/>
      <c r="F56" s="152"/>
      <c r="G56" s="6"/>
      <c r="H56" s="6"/>
      <c r="I56" s="6"/>
      <c r="J56" s="6"/>
      <c r="K56" s="6"/>
    </row>
    <row r="60" spans="4:6" ht="12.75">
      <c r="D60" s="47"/>
      <c r="F60" s="47"/>
    </row>
  </sheetData>
  <mergeCells count="11">
    <mergeCell ref="A3:F3"/>
    <mergeCell ref="A1:F1"/>
    <mergeCell ref="A4:F4"/>
    <mergeCell ref="A5:F5"/>
    <mergeCell ref="A2:F2"/>
    <mergeCell ref="A55:F55"/>
    <mergeCell ref="A56:F56"/>
    <mergeCell ref="A7:F7"/>
    <mergeCell ref="A6:F6"/>
    <mergeCell ref="C52:G52"/>
    <mergeCell ref="C53:G53"/>
  </mergeCells>
  <printOptions/>
  <pageMargins left="0.5" right="0" top="0.5" bottom="0"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M28"/>
  <sheetViews>
    <sheetView workbookViewId="0" topLeftCell="A4">
      <selection activeCell="L13" sqref="L13"/>
    </sheetView>
  </sheetViews>
  <sheetFormatPr defaultColWidth="9.33203125" defaultRowHeight="12.75"/>
  <cols>
    <col min="1" max="3" width="3.83203125" style="12" customWidth="1"/>
    <col min="4" max="4" width="34.33203125" style="12" customWidth="1"/>
    <col min="5" max="5" width="16.66015625" style="12" customWidth="1"/>
    <col min="6" max="6" width="2.33203125" style="12" customWidth="1"/>
    <col min="7" max="7" width="15.83203125" style="12" customWidth="1"/>
    <col min="8" max="8" width="1.83203125" style="12" customWidth="1"/>
    <col min="9" max="9" width="15.83203125" style="12" customWidth="1"/>
    <col min="10" max="10" width="1.83203125" style="12" customWidth="1"/>
    <col min="11" max="11" width="15.83203125" style="12" customWidth="1"/>
    <col min="12" max="12" width="1.83203125" style="12" customWidth="1"/>
    <col min="13" max="13" width="15.83203125" style="12" customWidth="1"/>
    <col min="14" max="14" width="1.66796875" style="12" customWidth="1"/>
    <col min="15" max="15" width="15.5" style="12" customWidth="1"/>
    <col min="16" max="16" width="2.5" style="12" customWidth="1"/>
    <col min="17" max="16384" width="9.33203125" style="12" customWidth="1"/>
  </cols>
  <sheetData>
    <row r="1" spans="1:13" ht="19.5" customHeight="1">
      <c r="A1" s="163" t="str">
        <f>+'Income Statements'!A1:H1</f>
        <v>LITESPEED EDUCATION TECHNOLOGIES BERHAD</v>
      </c>
      <c r="B1" s="163"/>
      <c r="C1" s="163"/>
      <c r="D1" s="163"/>
      <c r="E1" s="163"/>
      <c r="F1" s="163"/>
      <c r="G1" s="163"/>
      <c r="H1" s="163"/>
      <c r="I1" s="163"/>
      <c r="J1" s="163"/>
      <c r="K1" s="163"/>
      <c r="L1" s="163"/>
      <c r="M1" s="163"/>
    </row>
    <row r="2" spans="1:13" ht="12.75" customHeight="1">
      <c r="A2" s="156"/>
      <c r="B2" s="156"/>
      <c r="C2" s="156"/>
      <c r="D2" s="156"/>
      <c r="E2" s="156"/>
      <c r="F2" s="156"/>
      <c r="G2" s="156"/>
      <c r="H2" s="156"/>
      <c r="I2" s="156"/>
      <c r="J2" s="156"/>
      <c r="K2" s="156"/>
      <c r="L2" s="156"/>
      <c r="M2" s="156"/>
    </row>
    <row r="3" spans="1:13" ht="9.75" customHeight="1">
      <c r="A3" s="154" t="str">
        <f>+'Income Statements'!A3:H3</f>
        <v>Company's No. 646756-X</v>
      </c>
      <c r="B3" s="154"/>
      <c r="C3" s="154"/>
      <c r="D3" s="154"/>
      <c r="E3" s="154"/>
      <c r="F3" s="154"/>
      <c r="G3" s="154"/>
      <c r="H3" s="154"/>
      <c r="I3" s="154"/>
      <c r="J3" s="154"/>
      <c r="K3" s="154"/>
      <c r="L3" s="154"/>
      <c r="M3" s="154"/>
    </row>
    <row r="4" spans="1:13" ht="9.75" customHeight="1">
      <c r="A4" s="154" t="s">
        <v>7</v>
      </c>
      <c r="B4" s="154"/>
      <c r="C4" s="154"/>
      <c r="D4" s="154"/>
      <c r="E4" s="154"/>
      <c r="F4" s="154"/>
      <c r="G4" s="154"/>
      <c r="H4" s="154"/>
      <c r="I4" s="154"/>
      <c r="J4" s="154"/>
      <c r="K4" s="154"/>
      <c r="L4" s="154"/>
      <c r="M4" s="154"/>
    </row>
    <row r="5" spans="1:13" ht="19.5" customHeight="1">
      <c r="A5" s="157" t="str">
        <f>+'Income Statements'!A5:H5</f>
        <v>Quarterly report on results for the 2nd quarter ended 31.10.2005</v>
      </c>
      <c r="B5" s="157"/>
      <c r="C5" s="157"/>
      <c r="D5" s="157"/>
      <c r="E5" s="157"/>
      <c r="F5" s="157"/>
      <c r="G5" s="157"/>
      <c r="H5" s="157"/>
      <c r="I5" s="157"/>
      <c r="J5" s="157"/>
      <c r="K5" s="157"/>
      <c r="L5" s="157"/>
      <c r="M5" s="157"/>
    </row>
    <row r="6" spans="1:13" ht="19.5" customHeight="1" thickBot="1">
      <c r="A6" s="155" t="s">
        <v>87</v>
      </c>
      <c r="B6" s="155"/>
      <c r="C6" s="155"/>
      <c r="D6" s="155"/>
      <c r="E6" s="155"/>
      <c r="F6" s="155"/>
      <c r="G6" s="155"/>
      <c r="H6" s="155"/>
      <c r="I6" s="155"/>
      <c r="J6" s="155"/>
      <c r="K6" s="155"/>
      <c r="L6" s="155"/>
      <c r="M6" s="155"/>
    </row>
    <row r="7" spans="1:13" ht="20.25" customHeight="1">
      <c r="A7" s="159" t="s">
        <v>20</v>
      </c>
      <c r="B7" s="159"/>
      <c r="C7" s="159"/>
      <c r="D7" s="159"/>
      <c r="E7" s="159"/>
      <c r="F7" s="159"/>
      <c r="G7" s="159"/>
      <c r="H7" s="159"/>
      <c r="I7" s="159"/>
      <c r="J7" s="159"/>
      <c r="K7" s="159"/>
      <c r="L7" s="159"/>
      <c r="M7" s="159"/>
    </row>
    <row r="8" spans="1:13" ht="20.25" customHeight="1">
      <c r="A8" s="7"/>
      <c r="B8" s="7"/>
      <c r="C8" s="7"/>
      <c r="D8" s="7"/>
      <c r="E8" s="7"/>
      <c r="F8" s="7"/>
      <c r="G8" s="7"/>
      <c r="H8" s="7"/>
      <c r="I8" s="7"/>
      <c r="J8" s="7"/>
      <c r="K8" s="7"/>
      <c r="L8" s="7"/>
      <c r="M8" s="7"/>
    </row>
    <row r="9" spans="1:13" ht="48" customHeight="1">
      <c r="A9" s="16"/>
      <c r="B9" s="16"/>
      <c r="C9" s="19"/>
      <c r="D9" s="19"/>
      <c r="E9" s="2" t="s">
        <v>8</v>
      </c>
      <c r="F9" s="2"/>
      <c r="G9" s="2" t="s">
        <v>151</v>
      </c>
      <c r="I9" s="2" t="s">
        <v>152</v>
      </c>
      <c r="K9" s="2" t="s">
        <v>84</v>
      </c>
      <c r="L9" s="2"/>
      <c r="M9" s="2" t="s">
        <v>25</v>
      </c>
    </row>
    <row r="10" spans="1:13" ht="15" customHeight="1">
      <c r="A10" s="16"/>
      <c r="B10" s="16"/>
      <c r="C10" s="19"/>
      <c r="D10" s="19"/>
      <c r="E10" s="1" t="s">
        <v>15</v>
      </c>
      <c r="F10" s="1"/>
      <c r="G10" s="1" t="s">
        <v>15</v>
      </c>
      <c r="I10" s="1" t="s">
        <v>15</v>
      </c>
      <c r="K10" s="1" t="s">
        <v>15</v>
      </c>
      <c r="L10" s="1"/>
      <c r="M10" s="1" t="s">
        <v>15</v>
      </c>
    </row>
    <row r="11" ht="12.75">
      <c r="A11" s="4"/>
    </row>
    <row r="13" spans="1:13" ht="12.75">
      <c r="A13" s="12" t="s">
        <v>150</v>
      </c>
      <c r="E13" s="23">
        <f>5275000/1000</f>
        <v>5275</v>
      </c>
      <c r="F13" s="48"/>
      <c r="G13" s="72">
        <f>150637/1000</f>
        <v>150.637</v>
      </c>
      <c r="H13" s="72"/>
      <c r="I13" s="72">
        <f>2880592/1000</f>
        <v>2880.592</v>
      </c>
      <c r="K13" s="23">
        <v>3554</v>
      </c>
      <c r="L13" s="48"/>
      <c r="M13" s="23">
        <f>SUM(E13:K13)</f>
        <v>11860.229</v>
      </c>
    </row>
    <row r="14" spans="5:13" ht="12.75">
      <c r="E14" s="23"/>
      <c r="F14" s="48"/>
      <c r="G14" s="72"/>
      <c r="H14" s="72"/>
      <c r="I14" s="72"/>
      <c r="K14" s="23"/>
      <c r="L14" s="48"/>
      <c r="M14" s="23" t="s">
        <v>13</v>
      </c>
    </row>
    <row r="15" spans="1:13" ht="12.75">
      <c r="A15" s="27" t="s">
        <v>202</v>
      </c>
      <c r="B15" s="27"/>
      <c r="C15" s="27"/>
      <c r="D15" s="27"/>
      <c r="E15" s="101">
        <f>5275000/1000</f>
        <v>5275</v>
      </c>
      <c r="F15" s="102"/>
      <c r="G15" s="101">
        <v>0</v>
      </c>
      <c r="H15" s="27"/>
      <c r="I15" s="101">
        <v>0</v>
      </c>
      <c r="J15" s="27"/>
      <c r="K15" s="101">
        <v>0</v>
      </c>
      <c r="L15" s="48"/>
      <c r="M15" s="23">
        <f>SUM(E15:K15)</f>
        <v>5275</v>
      </c>
    </row>
    <row r="16" spans="1:13" ht="12.75">
      <c r="A16" s="27"/>
      <c r="B16" s="27"/>
      <c r="C16" s="27"/>
      <c r="D16" s="27"/>
      <c r="E16" s="101"/>
      <c r="F16" s="102"/>
      <c r="G16" s="27"/>
      <c r="H16" s="27"/>
      <c r="I16" s="27"/>
      <c r="J16" s="27"/>
      <c r="K16" s="101"/>
      <c r="L16" s="48"/>
      <c r="M16" s="23"/>
    </row>
    <row r="17" spans="1:13" ht="12.75">
      <c r="A17" s="27" t="s">
        <v>201</v>
      </c>
      <c r="B17" s="27"/>
      <c r="C17" s="27"/>
      <c r="D17" s="27"/>
      <c r="E17" s="101">
        <v>0</v>
      </c>
      <c r="F17" s="102"/>
      <c r="G17" s="101">
        <v>0</v>
      </c>
      <c r="H17" s="27"/>
      <c r="I17" s="141">
        <f>-167898/1000</f>
        <v>-167.898</v>
      </c>
      <c r="J17" s="27"/>
      <c r="K17" s="101">
        <v>0</v>
      </c>
      <c r="L17" s="48"/>
      <c r="M17" s="23">
        <f>SUM(E17:K17)</f>
        <v>-167.898</v>
      </c>
    </row>
    <row r="18" spans="1:13" ht="12.75">
      <c r="A18" s="27"/>
      <c r="B18" s="27"/>
      <c r="C18" s="27"/>
      <c r="D18" s="27"/>
      <c r="E18" s="101"/>
      <c r="F18" s="102"/>
      <c r="G18" s="27"/>
      <c r="H18" s="27"/>
      <c r="I18" s="27"/>
      <c r="J18" s="27"/>
      <c r="K18" s="101"/>
      <c r="L18" s="48"/>
      <c r="M18" s="23"/>
    </row>
    <row r="19" spans="1:13" ht="12.75">
      <c r="A19" s="27" t="s">
        <v>238</v>
      </c>
      <c r="B19" s="27"/>
      <c r="C19" s="27"/>
      <c r="D19" s="27"/>
      <c r="E19" s="101">
        <v>0</v>
      </c>
      <c r="F19" s="102"/>
      <c r="G19" s="101">
        <v>0</v>
      </c>
      <c r="H19" s="27"/>
      <c r="I19" s="101">
        <v>0</v>
      </c>
      <c r="J19" s="27"/>
      <c r="K19" s="101">
        <f>'Income Statements'!$J$42</f>
        <v>-4249.421022929999</v>
      </c>
      <c r="L19" s="48"/>
      <c r="M19" s="23">
        <f>+SUM(E19:K19)</f>
        <v>-4249.421022929999</v>
      </c>
    </row>
    <row r="20" spans="5:13" ht="12.75">
      <c r="E20" s="24"/>
      <c r="F20" s="49"/>
      <c r="G20" s="71"/>
      <c r="I20" s="71"/>
      <c r="K20" s="24"/>
      <c r="L20" s="48"/>
      <c r="M20" s="24"/>
    </row>
    <row r="21" spans="5:13" ht="12.75">
      <c r="E21" s="23"/>
      <c r="F21" s="23"/>
      <c r="G21" s="23"/>
      <c r="H21" s="23"/>
      <c r="I21" s="23"/>
      <c r="K21" s="23"/>
      <c r="L21" s="48"/>
      <c r="M21" s="23"/>
    </row>
    <row r="22" spans="1:13" ht="13.5" thickBot="1">
      <c r="A22" s="12" t="s">
        <v>233</v>
      </c>
      <c r="E22" s="18">
        <f>+SUM(E13:E19)</f>
        <v>10550</v>
      </c>
      <c r="F22" s="44">
        <f>+SUM(F13:F19)</f>
        <v>0</v>
      </c>
      <c r="G22" s="18">
        <f>+SUM(G13:G19)</f>
        <v>150.637</v>
      </c>
      <c r="H22" s="18">
        <f>+SUM(H13:H19)</f>
        <v>0</v>
      </c>
      <c r="I22" s="18">
        <f>+SUM(I13:I19)</f>
        <v>2712.694</v>
      </c>
      <c r="K22" s="18">
        <f>+SUM(K13:K19)</f>
        <v>-695.4210229299988</v>
      </c>
      <c r="L22" s="48"/>
      <c r="M22" s="18">
        <f>+SUM(M13:M19)</f>
        <v>12717.90997707</v>
      </c>
    </row>
    <row r="23" ht="13.5" thickTop="1"/>
    <row r="24" spans="1:13" ht="12.75">
      <c r="A24" s="166" t="s">
        <v>100</v>
      </c>
      <c r="B24" s="167"/>
      <c r="C24" s="167"/>
      <c r="D24" s="167"/>
      <c r="E24" s="167"/>
      <c r="F24" s="167"/>
      <c r="G24" s="167"/>
      <c r="H24" s="167"/>
      <c r="I24" s="167"/>
      <c r="J24" s="167"/>
      <c r="K24" s="167"/>
      <c r="L24" s="167"/>
      <c r="M24" s="167"/>
    </row>
    <row r="25" spans="1:13" ht="12.75">
      <c r="A25" s="167"/>
      <c r="B25" s="167"/>
      <c r="C25" s="167"/>
      <c r="D25" s="167"/>
      <c r="E25" s="167"/>
      <c r="F25" s="167"/>
      <c r="G25" s="167"/>
      <c r="H25" s="167"/>
      <c r="I25" s="167"/>
      <c r="J25" s="167"/>
      <c r="K25" s="167"/>
      <c r="L25" s="167"/>
      <c r="M25" s="167"/>
    </row>
    <row r="26" ht="12.75">
      <c r="A26" s="12" t="s">
        <v>13</v>
      </c>
    </row>
    <row r="27" spans="1:13" ht="12.75">
      <c r="A27" s="164" t="s">
        <v>196</v>
      </c>
      <c r="B27" s="164"/>
      <c r="C27" s="164"/>
      <c r="D27" s="164"/>
      <c r="E27" s="164"/>
      <c r="F27" s="164"/>
      <c r="G27" s="164"/>
      <c r="H27" s="164"/>
      <c r="I27" s="165"/>
      <c r="J27" s="165"/>
      <c r="K27" s="165"/>
      <c r="L27" s="165"/>
      <c r="M27" s="165"/>
    </row>
    <row r="28" spans="1:13" ht="12.75">
      <c r="A28" s="164" t="s">
        <v>195</v>
      </c>
      <c r="B28" s="164"/>
      <c r="C28" s="164"/>
      <c r="D28" s="164"/>
      <c r="E28" s="164"/>
      <c r="F28" s="164"/>
      <c r="G28" s="164"/>
      <c r="H28" s="164"/>
      <c r="I28" s="165"/>
      <c r="J28" s="165"/>
      <c r="K28" s="165"/>
      <c r="L28" s="165"/>
      <c r="M28" s="165"/>
    </row>
  </sheetData>
  <mergeCells count="10">
    <mergeCell ref="A1:M1"/>
    <mergeCell ref="A3:M3"/>
    <mergeCell ref="A4:M4"/>
    <mergeCell ref="A5:M5"/>
    <mergeCell ref="A2:M2"/>
    <mergeCell ref="A27:M27"/>
    <mergeCell ref="A28:M28"/>
    <mergeCell ref="A6:M6"/>
    <mergeCell ref="A7:M7"/>
    <mergeCell ref="A24:M25"/>
  </mergeCells>
  <printOptions/>
  <pageMargins left="0.75" right="0.75" top="0.41" bottom="1" header="0.28"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11">
      <selection activeCell="E30" sqref="E30"/>
    </sheetView>
  </sheetViews>
  <sheetFormatPr defaultColWidth="9.33203125" defaultRowHeight="12.75"/>
  <cols>
    <col min="1" max="2" width="3.83203125" style="12" customWidth="1"/>
    <col min="3" max="3" width="50.83203125" style="12" customWidth="1"/>
    <col min="4" max="4" width="10.33203125" style="12" customWidth="1"/>
    <col min="5" max="6" width="15.66015625" style="12" customWidth="1"/>
    <col min="7" max="16384" width="9.33203125" style="12" customWidth="1"/>
  </cols>
  <sheetData>
    <row r="1" spans="1:6" ht="19.5" customHeight="1">
      <c r="A1" s="163" t="str">
        <f>+'Income Statements'!A1:H1</f>
        <v>LITESPEED EDUCATION TECHNOLOGIES BERHAD</v>
      </c>
      <c r="B1" s="163"/>
      <c r="C1" s="163"/>
      <c r="D1" s="163"/>
      <c r="E1" s="163"/>
      <c r="F1" s="163"/>
    </row>
    <row r="2" spans="1:6" ht="13.5" customHeight="1">
      <c r="A2" s="156"/>
      <c r="B2" s="156"/>
      <c r="C2" s="156"/>
      <c r="D2" s="156"/>
      <c r="E2" s="156"/>
      <c r="F2" s="156"/>
    </row>
    <row r="3" spans="1:6" ht="9.75" customHeight="1">
      <c r="A3" s="154" t="str">
        <f>+'Income Statements'!A3:H3</f>
        <v>Company's No. 646756-X</v>
      </c>
      <c r="B3" s="154"/>
      <c r="C3" s="154"/>
      <c r="D3" s="154"/>
      <c r="E3" s="154"/>
      <c r="F3" s="154"/>
    </row>
    <row r="4" spans="1:6" ht="9.75" customHeight="1">
      <c r="A4" s="154" t="s">
        <v>7</v>
      </c>
      <c r="B4" s="154"/>
      <c r="C4" s="154"/>
      <c r="D4" s="154"/>
      <c r="E4" s="154"/>
      <c r="F4" s="154"/>
    </row>
    <row r="5" spans="1:6" ht="19.5" customHeight="1">
      <c r="A5" s="157" t="str">
        <f>+'Income Statements'!A5:H5</f>
        <v>Quarterly report on results for the 2nd quarter ended 31.10.2005</v>
      </c>
      <c r="B5" s="157"/>
      <c r="C5" s="157"/>
      <c r="D5" s="157"/>
      <c r="E5" s="157"/>
      <c r="F5" s="157"/>
    </row>
    <row r="6" spans="1:6" ht="19.5" customHeight="1" thickBot="1">
      <c r="A6" s="160" t="s">
        <v>188</v>
      </c>
      <c r="B6" s="160"/>
      <c r="C6" s="160"/>
      <c r="D6" s="160"/>
      <c r="E6" s="160"/>
      <c r="F6" s="160"/>
    </row>
    <row r="7" spans="1:6" ht="20.25" customHeight="1">
      <c r="A7" s="159" t="s">
        <v>20</v>
      </c>
      <c r="B7" s="159"/>
      <c r="C7" s="159"/>
      <c r="D7" s="159"/>
      <c r="E7" s="159"/>
      <c r="F7" s="159"/>
    </row>
    <row r="8" spans="1:6" ht="15.75" customHeight="1">
      <c r="A8" s="8"/>
      <c r="B8" s="8"/>
      <c r="C8" s="8"/>
      <c r="D8" s="8"/>
      <c r="E8" s="8"/>
      <c r="F8" s="8"/>
    </row>
    <row r="9" spans="1:6" ht="35.25" customHeight="1">
      <c r="A9" s="16"/>
      <c r="B9" s="19"/>
      <c r="C9" s="19"/>
      <c r="D9" s="2"/>
      <c r="E9" s="108" t="s">
        <v>235</v>
      </c>
      <c r="F9" s="108" t="s">
        <v>234</v>
      </c>
    </row>
    <row r="10" spans="1:6" ht="15" customHeight="1">
      <c r="A10" s="16"/>
      <c r="B10" s="19"/>
      <c r="C10" s="19"/>
      <c r="D10" s="1"/>
      <c r="E10" s="1" t="s">
        <v>15</v>
      </c>
      <c r="F10" s="1" t="s">
        <v>15</v>
      </c>
    </row>
    <row r="11" spans="1:6" ht="15" customHeight="1">
      <c r="A11" s="9" t="s">
        <v>26</v>
      </c>
      <c r="B11" s="19"/>
      <c r="C11" s="19"/>
      <c r="D11" s="1"/>
      <c r="E11" s="1"/>
      <c r="F11" s="1"/>
    </row>
    <row r="12" spans="1:6" ht="15" customHeight="1">
      <c r="A12" s="35" t="s">
        <v>141</v>
      </c>
      <c r="B12" s="19"/>
      <c r="C12" s="19"/>
      <c r="D12" s="1"/>
      <c r="E12" s="107">
        <f>'Income Statements'!$J$42</f>
        <v>-4249.421022929999</v>
      </c>
      <c r="F12" s="21" t="str">
        <f>+'Income Statements'!G37</f>
        <v>N/A</v>
      </c>
    </row>
    <row r="13" spans="1:6" ht="15" customHeight="1">
      <c r="A13" s="35"/>
      <c r="B13" s="19"/>
      <c r="C13" s="19"/>
      <c r="D13" s="1"/>
      <c r="E13" s="107"/>
      <c r="F13" s="10"/>
    </row>
    <row r="14" spans="1:6" ht="15" customHeight="1">
      <c r="A14" s="35" t="s">
        <v>27</v>
      </c>
      <c r="B14" s="19"/>
      <c r="C14" s="19"/>
      <c r="D14" s="1"/>
      <c r="E14" s="107"/>
      <c r="F14" s="10"/>
    </row>
    <row r="15" spans="1:6" ht="15" customHeight="1">
      <c r="A15" s="35"/>
      <c r="B15" s="19" t="s">
        <v>166</v>
      </c>
      <c r="C15" s="19"/>
      <c r="D15" s="1"/>
      <c r="E15" s="125">
        <v>267</v>
      </c>
      <c r="F15" s="10" t="s">
        <v>97</v>
      </c>
    </row>
    <row r="16" spans="1:6" ht="15" customHeight="1">
      <c r="A16" s="35"/>
      <c r="B16" s="19" t="s">
        <v>189</v>
      </c>
      <c r="C16" s="19"/>
      <c r="D16" s="1"/>
      <c r="E16" s="125">
        <v>30</v>
      </c>
      <c r="F16" s="10" t="s">
        <v>97</v>
      </c>
    </row>
    <row r="17" spans="1:6" ht="15" customHeight="1">
      <c r="A17" s="35"/>
      <c r="B17" s="19" t="s">
        <v>167</v>
      </c>
      <c r="C17" s="19"/>
      <c r="D17" s="1"/>
      <c r="E17" s="125">
        <v>493</v>
      </c>
      <c r="F17" s="10" t="s">
        <v>97</v>
      </c>
    </row>
    <row r="18" spans="1:6" ht="15" customHeight="1">
      <c r="A18" s="35"/>
      <c r="B18" s="19" t="s">
        <v>168</v>
      </c>
      <c r="C18" s="19"/>
      <c r="D18" s="1"/>
      <c r="E18" s="125">
        <v>2.34</v>
      </c>
      <c r="F18" s="10" t="s">
        <v>97</v>
      </c>
    </row>
    <row r="19" spans="1:6" ht="15" customHeight="1">
      <c r="A19" s="35"/>
      <c r="B19" s="19" t="s">
        <v>117</v>
      </c>
      <c r="C19" s="19"/>
      <c r="D19" s="1"/>
      <c r="E19" s="125">
        <v>31</v>
      </c>
      <c r="F19" s="10" t="s">
        <v>97</v>
      </c>
    </row>
    <row r="20" spans="1:6" ht="15" customHeight="1">
      <c r="A20" s="35"/>
      <c r="B20" s="19" t="s">
        <v>118</v>
      </c>
      <c r="C20" s="19"/>
      <c r="D20" s="1"/>
      <c r="E20" s="128">
        <v>-1</v>
      </c>
      <c r="F20" s="107" t="s">
        <v>97</v>
      </c>
    </row>
    <row r="21" spans="1:6" ht="15" customHeight="1">
      <c r="A21" s="35"/>
      <c r="B21" s="19" t="s">
        <v>169</v>
      </c>
      <c r="C21" s="19"/>
      <c r="D21" s="1"/>
      <c r="E21" s="126">
        <v>2</v>
      </c>
      <c r="F21" s="127" t="s">
        <v>97</v>
      </c>
    </row>
    <row r="22" spans="1:4" ht="15" customHeight="1">
      <c r="A22" s="35"/>
      <c r="B22" s="19"/>
      <c r="C22" s="19"/>
      <c r="D22" s="1"/>
    </row>
    <row r="23" spans="1:6" ht="15" customHeight="1">
      <c r="A23" s="35" t="s">
        <v>92</v>
      </c>
      <c r="B23" s="19"/>
      <c r="C23" s="19"/>
      <c r="D23" s="1"/>
      <c r="E23" s="10">
        <f>SUM(E12:E21)</f>
        <v>-3425.0810229299987</v>
      </c>
      <c r="F23" s="10" t="s">
        <v>97</v>
      </c>
    </row>
    <row r="24" ht="15" customHeight="1"/>
    <row r="25" spans="1:6" ht="15" customHeight="1">
      <c r="A25" s="35" t="s">
        <v>28</v>
      </c>
      <c r="B25" s="19"/>
      <c r="C25" s="19"/>
      <c r="D25" s="1"/>
      <c r="E25" s="10"/>
      <c r="F25" s="10"/>
    </row>
    <row r="26" spans="1:6" ht="15" customHeight="1">
      <c r="A26" s="35"/>
      <c r="B26" s="19" t="s">
        <v>170</v>
      </c>
      <c r="C26" s="19"/>
      <c r="D26" s="1"/>
      <c r="E26" s="107">
        <v>887</v>
      </c>
      <c r="F26" s="107" t="s">
        <v>97</v>
      </c>
    </row>
    <row r="27" spans="1:6" ht="15" customHeight="1">
      <c r="A27" s="35"/>
      <c r="B27" s="19" t="s">
        <v>171</v>
      </c>
      <c r="C27" s="19"/>
      <c r="D27" s="53" t="s">
        <v>13</v>
      </c>
      <c r="E27" s="107">
        <v>-433.5</v>
      </c>
      <c r="F27" s="107" t="s">
        <v>97</v>
      </c>
    </row>
    <row r="28" spans="1:6" ht="15" customHeight="1">
      <c r="A28" s="35"/>
      <c r="B28" s="19" t="s">
        <v>119</v>
      </c>
      <c r="C28" s="19"/>
      <c r="D28" s="1"/>
      <c r="E28" s="107">
        <v>616</v>
      </c>
      <c r="F28" s="107" t="s">
        <v>97</v>
      </c>
    </row>
    <row r="29" spans="1:6" ht="15" customHeight="1">
      <c r="A29" s="35"/>
      <c r="B29" s="19" t="s">
        <v>172</v>
      </c>
      <c r="C29" s="19"/>
      <c r="D29" s="1"/>
      <c r="E29" s="107">
        <v>-44</v>
      </c>
      <c r="F29" s="107" t="s">
        <v>97</v>
      </c>
    </row>
    <row r="30" spans="1:6" ht="15" customHeight="1">
      <c r="A30" s="12" t="s">
        <v>101</v>
      </c>
      <c r="B30" s="19"/>
      <c r="C30" s="19"/>
      <c r="D30" s="1"/>
      <c r="E30" s="109">
        <f>SUM(E23:E29)</f>
        <v>-2399.5810229299987</v>
      </c>
      <c r="F30" s="109" t="s">
        <v>97</v>
      </c>
    </row>
    <row r="31" spans="1:9" ht="15" customHeight="1">
      <c r="A31" s="9"/>
      <c r="B31" s="19" t="s">
        <v>173</v>
      </c>
      <c r="C31" s="19"/>
      <c r="D31" s="1"/>
      <c r="E31" s="107">
        <v>1</v>
      </c>
      <c r="F31" s="107" t="s">
        <v>97</v>
      </c>
      <c r="I31" s="48"/>
    </row>
    <row r="32" spans="1:6" ht="15" customHeight="1">
      <c r="A32" s="9"/>
      <c r="B32" s="19" t="s">
        <v>120</v>
      </c>
      <c r="C32" s="19"/>
      <c r="D32" s="1"/>
      <c r="E32" s="110">
        <f>-E19</f>
        <v>-31</v>
      </c>
      <c r="F32" s="110" t="s">
        <v>97</v>
      </c>
    </row>
    <row r="33" spans="1:6" ht="15" customHeight="1">
      <c r="A33" s="9" t="s">
        <v>190</v>
      </c>
      <c r="B33" s="19"/>
      <c r="C33" s="19"/>
      <c r="D33" s="1"/>
      <c r="E33" s="107">
        <f>SUM(E30:E32)</f>
        <v>-2429.5810229299987</v>
      </c>
      <c r="F33" s="107" t="s">
        <v>97</v>
      </c>
    </row>
    <row r="34" spans="1:6" ht="15" customHeight="1">
      <c r="A34" s="35"/>
      <c r="B34" s="19"/>
      <c r="C34" s="19"/>
      <c r="D34" s="1"/>
      <c r="E34" s="107"/>
      <c r="F34" s="107"/>
    </row>
    <row r="35" spans="1:6" ht="15" customHeight="1">
      <c r="A35" s="9" t="s">
        <v>29</v>
      </c>
      <c r="B35" s="19"/>
      <c r="C35" s="19"/>
      <c r="D35" s="1"/>
      <c r="E35" s="107"/>
      <c r="F35" s="107"/>
    </row>
    <row r="36" spans="1:6" ht="15" customHeight="1">
      <c r="A36" s="9"/>
      <c r="B36" s="19"/>
      <c r="C36" s="19"/>
      <c r="D36" s="1"/>
      <c r="E36" s="107"/>
      <c r="F36" s="107"/>
    </row>
    <row r="37" spans="1:6" ht="15" customHeight="1">
      <c r="A37" s="9"/>
      <c r="B37" s="19" t="s">
        <v>209</v>
      </c>
      <c r="C37" s="19"/>
      <c r="D37" s="1"/>
      <c r="E37" s="107">
        <v>-57.5</v>
      </c>
      <c r="F37" s="107" t="s">
        <v>97</v>
      </c>
    </row>
    <row r="38" spans="1:6" ht="15" customHeight="1">
      <c r="A38" s="35"/>
      <c r="B38" s="19" t="s">
        <v>174</v>
      </c>
      <c r="C38" s="19"/>
      <c r="D38" s="1"/>
      <c r="E38" s="110">
        <v>-713</v>
      </c>
      <c r="F38" s="110" t="s">
        <v>97</v>
      </c>
    </row>
    <row r="39" spans="1:6" ht="15" customHeight="1">
      <c r="A39" s="9" t="s">
        <v>30</v>
      </c>
      <c r="B39" s="19"/>
      <c r="C39" s="19"/>
      <c r="D39" s="1"/>
      <c r="E39" s="10">
        <f>SUM(E37:E38)</f>
        <v>-770.5</v>
      </c>
      <c r="F39" s="10" t="s">
        <v>97</v>
      </c>
    </row>
    <row r="40" spans="1:6" ht="15" customHeight="1">
      <c r="A40" s="16"/>
      <c r="B40" s="19"/>
      <c r="C40" s="19"/>
      <c r="D40" s="1"/>
      <c r="E40" s="10"/>
      <c r="F40" s="10"/>
    </row>
    <row r="41" spans="1:6" ht="15" customHeight="1">
      <c r="A41" s="9" t="s">
        <v>121</v>
      </c>
      <c r="B41" s="19"/>
      <c r="C41" s="19"/>
      <c r="D41" s="1"/>
      <c r="E41" s="10"/>
      <c r="F41" s="10"/>
    </row>
    <row r="42" spans="1:6" ht="15" customHeight="1">
      <c r="A42" s="9"/>
      <c r="B42" s="19"/>
      <c r="C42" s="19"/>
      <c r="D42" s="1"/>
      <c r="E42" s="10"/>
      <c r="F42" s="10"/>
    </row>
    <row r="43" spans="1:6" ht="15" customHeight="1">
      <c r="A43" s="16"/>
      <c r="B43" s="19" t="s">
        <v>191</v>
      </c>
      <c r="C43" s="19"/>
      <c r="D43" s="1"/>
      <c r="E43" s="10">
        <v>5275</v>
      </c>
      <c r="F43" s="10" t="s">
        <v>97</v>
      </c>
    </row>
    <row r="44" spans="1:6" ht="15" customHeight="1">
      <c r="A44" s="16"/>
      <c r="B44" s="19" t="s">
        <v>176</v>
      </c>
      <c r="C44" s="19"/>
      <c r="D44" s="1"/>
      <c r="E44" s="94">
        <v>-27</v>
      </c>
      <c r="F44" s="94" t="s">
        <v>97</v>
      </c>
    </row>
    <row r="45" spans="1:6" ht="15" customHeight="1">
      <c r="A45" s="9" t="s">
        <v>175</v>
      </c>
      <c r="B45" s="19"/>
      <c r="C45" s="19"/>
      <c r="D45" s="1"/>
      <c r="E45" s="10">
        <f>SUM(E43:E44)</f>
        <v>5248</v>
      </c>
      <c r="F45" s="10" t="s">
        <v>97</v>
      </c>
    </row>
    <row r="46" spans="1:6" ht="15" customHeight="1">
      <c r="A46" s="9"/>
      <c r="B46" s="19"/>
      <c r="C46" s="19"/>
      <c r="D46" s="1"/>
      <c r="E46" s="10"/>
      <c r="F46" s="10"/>
    </row>
    <row r="47" spans="1:6" ht="15" customHeight="1">
      <c r="A47" s="9" t="s">
        <v>94</v>
      </c>
      <c r="B47" s="19"/>
      <c r="C47" s="19"/>
      <c r="D47" s="1"/>
      <c r="E47" s="14">
        <f>+E33+E39+E45</f>
        <v>2047.9189770700013</v>
      </c>
      <c r="F47" s="10" t="s">
        <v>97</v>
      </c>
    </row>
    <row r="48" spans="1:6" ht="15" customHeight="1">
      <c r="A48" s="104"/>
      <c r="B48" s="105"/>
      <c r="C48" s="105"/>
      <c r="D48" s="106"/>
      <c r="E48" s="107"/>
      <c r="F48" s="107"/>
    </row>
    <row r="49" spans="1:6" ht="15" customHeight="1">
      <c r="A49" s="104" t="s">
        <v>197</v>
      </c>
      <c r="B49" s="105"/>
      <c r="C49" s="105"/>
      <c r="D49" s="106"/>
      <c r="E49" s="107">
        <v>-154</v>
      </c>
      <c r="F49" s="107" t="s">
        <v>97</v>
      </c>
    </row>
    <row r="50" spans="1:6" ht="15" customHeight="1">
      <c r="A50" s="35"/>
      <c r="B50" s="19"/>
      <c r="C50" s="19"/>
      <c r="D50" s="1"/>
      <c r="E50" s="1"/>
      <c r="F50" s="36"/>
    </row>
    <row r="51" spans="1:6" ht="15" customHeight="1">
      <c r="A51" s="9" t="s">
        <v>31</v>
      </c>
      <c r="B51" s="19"/>
      <c r="C51" s="19"/>
      <c r="D51" s="1"/>
      <c r="E51" s="10">
        <v>-111.66828439</v>
      </c>
      <c r="F51" s="10" t="s">
        <v>97</v>
      </c>
    </row>
    <row r="52" spans="1:6" ht="15" customHeight="1">
      <c r="A52" s="9"/>
      <c r="B52" s="19"/>
      <c r="C52" s="19"/>
      <c r="D52" s="1"/>
      <c r="E52" s="16"/>
      <c r="F52" s="10"/>
    </row>
    <row r="53" spans="1:6" ht="15" customHeight="1" thickBot="1">
      <c r="A53" s="9" t="s">
        <v>32</v>
      </c>
      <c r="B53" s="19"/>
      <c r="C53" s="19"/>
      <c r="D53" s="1" t="s">
        <v>82</v>
      </c>
      <c r="E53" s="17">
        <f>SUM(E47:E51)</f>
        <v>1782.2506926800013</v>
      </c>
      <c r="F53" s="37" t="s">
        <v>97</v>
      </c>
    </row>
    <row r="54" spans="1:6" ht="15" customHeight="1" thickTop="1">
      <c r="A54" s="35"/>
      <c r="B54" s="19"/>
      <c r="C54" s="19"/>
      <c r="D54" s="1"/>
      <c r="E54" s="1"/>
      <c r="F54" s="1"/>
    </row>
    <row r="55" spans="3:6" ht="15" customHeight="1">
      <c r="C55" s="19"/>
      <c r="D55" s="1"/>
      <c r="E55" s="123"/>
      <c r="F55" s="1"/>
    </row>
    <row r="56" spans="3:6" ht="15" customHeight="1">
      <c r="C56" s="19"/>
      <c r="D56" s="1"/>
      <c r="E56" s="124"/>
      <c r="F56" s="1"/>
    </row>
    <row r="57" spans="1:6" ht="15" customHeight="1">
      <c r="A57" s="166" t="s">
        <v>194</v>
      </c>
      <c r="B57" s="167"/>
      <c r="C57" s="167"/>
      <c r="D57" s="167"/>
      <c r="E57" s="167"/>
      <c r="F57" s="167"/>
    </row>
    <row r="58" spans="1:6" ht="12.75">
      <c r="A58" s="167"/>
      <c r="B58" s="167"/>
      <c r="C58" s="167"/>
      <c r="D58" s="167"/>
      <c r="E58" s="167"/>
      <c r="F58" s="167"/>
    </row>
    <row r="59" spans="1:11" ht="12.75">
      <c r="A59" s="164" t="s">
        <v>193</v>
      </c>
      <c r="B59" s="164"/>
      <c r="C59" s="164"/>
      <c r="D59" s="164"/>
      <c r="E59" s="164"/>
      <c r="F59" s="164"/>
      <c r="G59" s="38"/>
      <c r="H59" s="6"/>
      <c r="I59" s="6"/>
      <c r="J59" s="6"/>
      <c r="K59" s="6"/>
    </row>
    <row r="60" spans="1:11" ht="12.75">
      <c r="A60" s="164" t="s">
        <v>192</v>
      </c>
      <c r="B60" s="164"/>
      <c r="C60" s="164"/>
      <c r="D60" s="164"/>
      <c r="E60" s="164"/>
      <c r="F60" s="164"/>
      <c r="G60" s="38"/>
      <c r="H60" s="6"/>
      <c r="I60" s="6"/>
      <c r="J60" s="6"/>
      <c r="K60" s="6"/>
    </row>
    <row r="61" spans="1:11" ht="12.75">
      <c r="A61" s="6"/>
      <c r="B61" s="6"/>
      <c r="C61" s="6"/>
      <c r="D61" s="6"/>
      <c r="E61" s="6"/>
      <c r="F61" s="6"/>
      <c r="G61" s="38"/>
      <c r="H61" s="6"/>
      <c r="I61" s="6"/>
      <c r="J61" s="6"/>
      <c r="K61" s="6"/>
    </row>
  </sheetData>
  <mergeCells count="10">
    <mergeCell ref="A1:F1"/>
    <mergeCell ref="A3:F3"/>
    <mergeCell ref="A4:F4"/>
    <mergeCell ref="A5:F5"/>
    <mergeCell ref="A2:F2"/>
    <mergeCell ref="A6:F6"/>
    <mergeCell ref="A7:F7"/>
    <mergeCell ref="A59:F59"/>
    <mergeCell ref="A60:F60"/>
    <mergeCell ref="A57:F58"/>
  </mergeCells>
  <printOptions/>
  <pageMargins left="0.75" right="0.75" top="0.34" bottom="0.26" header="0.16" footer="0.16"/>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X264"/>
  <sheetViews>
    <sheetView workbookViewId="0" topLeftCell="A215">
      <selection activeCell="B66" sqref="B66"/>
    </sheetView>
  </sheetViews>
  <sheetFormatPr defaultColWidth="9.33203125" defaultRowHeight="12.75"/>
  <cols>
    <col min="1" max="1" width="5.33203125" style="12" customWidth="1"/>
    <col min="2" max="3" width="4.66015625" style="12" customWidth="1"/>
    <col min="4" max="4" width="17.33203125" style="12" customWidth="1"/>
    <col min="5" max="7" width="9.33203125" style="12" customWidth="1"/>
    <col min="8" max="8" width="10.5" style="12" customWidth="1"/>
    <col min="9" max="9" width="18.33203125" style="12" customWidth="1"/>
    <col min="10" max="10" width="20" style="12" customWidth="1"/>
    <col min="11" max="11" width="3.66015625" style="12" customWidth="1"/>
    <col min="12" max="12" width="21.83203125" style="12" customWidth="1"/>
    <col min="13" max="16384" width="9.33203125" style="12" customWidth="1"/>
  </cols>
  <sheetData>
    <row r="1" spans="1:12" ht="23.25">
      <c r="A1" s="150" t="str">
        <f>+'Income Statements'!A1:H1</f>
        <v>LITESPEED EDUCATION TECHNOLOGIES BERHAD</v>
      </c>
      <c r="B1" s="150"/>
      <c r="C1" s="150"/>
      <c r="D1" s="150"/>
      <c r="E1" s="150"/>
      <c r="F1" s="150"/>
      <c r="G1" s="150"/>
      <c r="H1" s="150"/>
      <c r="I1" s="150"/>
      <c r="J1" s="150"/>
      <c r="K1" s="150"/>
      <c r="L1" s="150"/>
    </row>
    <row r="2" spans="1:12" ht="14.25" customHeight="1">
      <c r="A2" s="175" t="str">
        <f>+'Income Statements'!A3:H3</f>
        <v>Company's No. 646756-X</v>
      </c>
      <c r="B2" s="175"/>
      <c r="C2" s="175"/>
      <c r="D2" s="175"/>
      <c r="E2" s="175"/>
      <c r="F2" s="175"/>
      <c r="G2" s="175"/>
      <c r="H2" s="175"/>
      <c r="I2" s="175"/>
      <c r="J2" s="175"/>
      <c r="K2" s="175"/>
      <c r="L2" s="175"/>
    </row>
    <row r="3" spans="1:12" ht="12.75">
      <c r="A3" s="151" t="s">
        <v>7</v>
      </c>
      <c r="B3" s="151"/>
      <c r="C3" s="151"/>
      <c r="D3" s="151"/>
      <c r="E3" s="151"/>
      <c r="F3" s="173"/>
      <c r="G3" s="173"/>
      <c r="H3" s="173"/>
      <c r="I3" s="173"/>
      <c r="J3" s="173"/>
      <c r="K3" s="173"/>
      <c r="L3" s="173"/>
    </row>
    <row r="4" spans="1:12" ht="15.75">
      <c r="A4" s="174" t="str">
        <f>+'Income Statements'!A5:H5</f>
        <v>Quarterly report on results for the 2nd quarter ended 31.10.2005</v>
      </c>
      <c r="B4" s="174"/>
      <c r="C4" s="174"/>
      <c r="D4" s="174"/>
      <c r="E4" s="174"/>
      <c r="F4" s="173"/>
      <c r="G4" s="173"/>
      <c r="H4" s="173"/>
      <c r="I4" s="173"/>
      <c r="J4" s="173"/>
      <c r="K4" s="173"/>
      <c r="L4" s="173"/>
    </row>
    <row r="5" spans="1:12" ht="15.75">
      <c r="A5" s="177" t="s">
        <v>9</v>
      </c>
      <c r="B5" s="177"/>
      <c r="C5" s="177"/>
      <c r="D5" s="177"/>
      <c r="E5" s="177"/>
      <c r="F5" s="178"/>
      <c r="G5" s="178"/>
      <c r="H5" s="178"/>
      <c r="I5" s="178"/>
      <c r="J5" s="178"/>
      <c r="K5" s="178"/>
      <c r="L5" s="178"/>
    </row>
    <row r="7" spans="1:2" ht="12.75">
      <c r="A7" s="11" t="s">
        <v>33</v>
      </c>
      <c r="B7" s="4" t="s">
        <v>102</v>
      </c>
    </row>
    <row r="8" ht="12.75">
      <c r="A8" s="13"/>
    </row>
    <row r="9" spans="1:2" ht="12.75">
      <c r="A9" s="11" t="s">
        <v>34</v>
      </c>
      <c r="B9" s="4" t="s">
        <v>35</v>
      </c>
    </row>
    <row r="10" spans="1:12" ht="12.75">
      <c r="A10" s="13"/>
      <c r="B10" s="168" t="s">
        <v>136</v>
      </c>
      <c r="C10" s="168"/>
      <c r="D10" s="168"/>
      <c r="E10" s="168"/>
      <c r="F10" s="168"/>
      <c r="G10" s="168"/>
      <c r="H10" s="168"/>
      <c r="I10" s="168"/>
      <c r="J10" s="168"/>
      <c r="K10" s="168"/>
      <c r="L10" s="168"/>
    </row>
    <row r="11" spans="1:12" ht="12.75">
      <c r="A11" s="13"/>
      <c r="B11" s="168"/>
      <c r="C11" s="168"/>
      <c r="D11" s="168"/>
      <c r="E11" s="168"/>
      <c r="F11" s="168"/>
      <c r="G11" s="168"/>
      <c r="H11" s="168"/>
      <c r="I11" s="168"/>
      <c r="J11" s="168"/>
      <c r="K11" s="168"/>
      <c r="L11" s="168"/>
    </row>
    <row r="12" ht="12.75">
      <c r="A12" s="13"/>
    </row>
    <row r="13" spans="1:12" ht="12.75">
      <c r="A13" s="13"/>
      <c r="B13" s="170" t="s">
        <v>144</v>
      </c>
      <c r="C13" s="170"/>
      <c r="D13" s="170"/>
      <c r="E13" s="170"/>
      <c r="F13" s="170"/>
      <c r="G13" s="170"/>
      <c r="H13" s="170"/>
      <c r="I13" s="170"/>
      <c r="J13" s="170"/>
      <c r="K13" s="170"/>
      <c r="L13" s="170"/>
    </row>
    <row r="14" spans="1:12" ht="0.75" customHeight="1">
      <c r="A14" s="13"/>
      <c r="B14" s="170"/>
      <c r="C14" s="170"/>
      <c r="D14" s="170"/>
      <c r="E14" s="170"/>
      <c r="F14" s="170"/>
      <c r="G14" s="170"/>
      <c r="H14" s="170"/>
      <c r="I14" s="170"/>
      <c r="J14" s="170"/>
      <c r="K14" s="170"/>
      <c r="L14" s="170"/>
    </row>
    <row r="15" spans="1:12" ht="12.75">
      <c r="A15" s="13"/>
      <c r="B15" s="170" t="s">
        <v>145</v>
      </c>
      <c r="C15" s="170"/>
      <c r="D15" s="170"/>
      <c r="E15" s="170"/>
      <c r="F15" s="170"/>
      <c r="G15" s="170"/>
      <c r="H15" s="170"/>
      <c r="I15" s="170"/>
      <c r="J15" s="170"/>
      <c r="K15" s="170"/>
      <c r="L15" s="170"/>
    </row>
    <row r="16" spans="1:12" ht="12.75">
      <c r="A16" s="13"/>
      <c r="B16" s="170"/>
      <c r="C16" s="170"/>
      <c r="D16" s="170"/>
      <c r="E16" s="170"/>
      <c r="F16" s="170"/>
      <c r="G16" s="170"/>
      <c r="H16" s="170"/>
      <c r="I16" s="170"/>
      <c r="J16" s="170"/>
      <c r="K16" s="170"/>
      <c r="L16" s="170"/>
    </row>
    <row r="17" ht="12.75">
      <c r="A17" s="13"/>
    </row>
    <row r="18" spans="1:2" ht="12.75">
      <c r="A18" s="11" t="s">
        <v>36</v>
      </c>
      <c r="B18" s="4" t="s">
        <v>103</v>
      </c>
    </row>
    <row r="19" spans="1:2" ht="12.75">
      <c r="A19" s="13"/>
      <c r="B19" s="12" t="s">
        <v>104</v>
      </c>
    </row>
    <row r="20" ht="12.75">
      <c r="A20" s="13"/>
    </row>
    <row r="21" spans="1:12" ht="12.75">
      <c r="A21" s="55" t="s">
        <v>37</v>
      </c>
      <c r="B21" s="64" t="s">
        <v>38</v>
      </c>
      <c r="C21" s="27"/>
      <c r="D21" s="27"/>
      <c r="E21" s="27"/>
      <c r="F21" s="27"/>
      <c r="G21" s="27"/>
      <c r="H21" s="27"/>
      <c r="I21" s="27"/>
      <c r="J21" s="27"/>
      <c r="K21" s="27"/>
      <c r="L21" s="27"/>
    </row>
    <row r="22" spans="1:12" ht="12.75">
      <c r="A22" s="55"/>
      <c r="B22" s="27" t="s">
        <v>223</v>
      </c>
      <c r="C22" s="27"/>
      <c r="D22" s="27"/>
      <c r="E22" s="27"/>
      <c r="F22" s="27"/>
      <c r="G22" s="27"/>
      <c r="H22" s="27"/>
      <c r="I22" s="27"/>
      <c r="J22" s="27"/>
      <c r="K22" s="27"/>
      <c r="L22" s="27"/>
    </row>
    <row r="23" spans="1:12" ht="12.75">
      <c r="A23" s="63"/>
      <c r="B23" s="27" t="s">
        <v>224</v>
      </c>
      <c r="C23" s="27"/>
      <c r="D23" s="27"/>
      <c r="E23" s="27"/>
      <c r="F23" s="27"/>
      <c r="G23" s="27"/>
      <c r="H23" s="27"/>
      <c r="I23" s="27"/>
      <c r="J23" s="27"/>
      <c r="K23" s="27"/>
      <c r="L23" s="27"/>
    </row>
    <row r="24" ht="12.75">
      <c r="A24" s="13"/>
    </row>
    <row r="25" spans="1:2" ht="12.75">
      <c r="A25" s="11" t="s">
        <v>39</v>
      </c>
      <c r="B25" s="4" t="s">
        <v>40</v>
      </c>
    </row>
    <row r="26" spans="1:12" ht="12.75">
      <c r="A26" s="13"/>
      <c r="B26" s="170" t="s">
        <v>88</v>
      </c>
      <c r="C26" s="170"/>
      <c r="D26" s="170"/>
      <c r="E26" s="170"/>
      <c r="F26" s="170"/>
      <c r="G26" s="170"/>
      <c r="H26" s="170"/>
      <c r="I26" s="170"/>
      <c r="J26" s="170"/>
      <c r="K26" s="170"/>
      <c r="L26" s="170"/>
    </row>
    <row r="27" spans="1:12" ht="6" customHeight="1">
      <c r="A27" s="13"/>
      <c r="B27" s="170"/>
      <c r="C27" s="170"/>
      <c r="D27" s="170"/>
      <c r="E27" s="170"/>
      <c r="F27" s="170"/>
      <c r="G27" s="170"/>
      <c r="H27" s="170"/>
      <c r="I27" s="170"/>
      <c r="J27" s="170"/>
      <c r="K27" s="170"/>
      <c r="L27" s="170"/>
    </row>
    <row r="28" ht="12.75">
      <c r="A28" s="13"/>
    </row>
    <row r="29" spans="1:2" ht="12.75">
      <c r="A29" s="11" t="s">
        <v>41</v>
      </c>
      <c r="B29" s="4" t="s">
        <v>42</v>
      </c>
    </row>
    <row r="30" spans="1:12" ht="12.75">
      <c r="A30" s="13"/>
      <c r="B30" s="170" t="s">
        <v>107</v>
      </c>
      <c r="C30" s="170"/>
      <c r="D30" s="170"/>
      <c r="E30" s="170"/>
      <c r="F30" s="170"/>
      <c r="G30" s="170"/>
      <c r="H30" s="170"/>
      <c r="I30" s="170"/>
      <c r="J30" s="170"/>
      <c r="K30" s="170"/>
      <c r="L30" s="170"/>
    </row>
    <row r="31" spans="1:12" ht="0.75" customHeight="1">
      <c r="A31" s="13"/>
      <c r="B31" s="170"/>
      <c r="C31" s="170"/>
      <c r="D31" s="170"/>
      <c r="E31" s="170"/>
      <c r="F31" s="170"/>
      <c r="G31" s="170"/>
      <c r="H31" s="170"/>
      <c r="I31" s="170"/>
      <c r="J31" s="170"/>
      <c r="K31" s="170"/>
      <c r="L31" s="170"/>
    </row>
    <row r="32" ht="12.75">
      <c r="A32" s="13"/>
    </row>
    <row r="33" spans="1:12" ht="12.75">
      <c r="A33" s="55" t="s">
        <v>43</v>
      </c>
      <c r="B33" s="64" t="s">
        <v>44</v>
      </c>
      <c r="C33" s="27"/>
      <c r="D33" s="27"/>
      <c r="E33" s="27"/>
      <c r="F33" s="27" t="s">
        <v>13</v>
      </c>
      <c r="G33" s="27"/>
      <c r="H33" s="27"/>
      <c r="I33" s="27"/>
      <c r="J33" s="27"/>
      <c r="K33" s="27"/>
      <c r="L33" s="27"/>
    </row>
    <row r="34" spans="1:13" ht="9" customHeight="1">
      <c r="A34" s="55"/>
      <c r="B34" s="176"/>
      <c r="C34" s="176"/>
      <c r="D34" s="176"/>
      <c r="E34" s="176"/>
      <c r="F34" s="176"/>
      <c r="G34" s="176"/>
      <c r="H34" s="176"/>
      <c r="I34" s="176"/>
      <c r="J34" s="176"/>
      <c r="K34" s="176"/>
      <c r="L34" s="176"/>
      <c r="M34" s="27" t="s">
        <v>203</v>
      </c>
    </row>
    <row r="35" spans="1:12" ht="12.75">
      <c r="A35" s="63"/>
      <c r="B35" s="168" t="s">
        <v>253</v>
      </c>
      <c r="C35" s="168"/>
      <c r="D35" s="168"/>
      <c r="E35" s="168"/>
      <c r="F35" s="168"/>
      <c r="G35" s="168"/>
      <c r="H35" s="168"/>
      <c r="I35" s="168"/>
      <c r="J35" s="168"/>
      <c r="K35" s="168"/>
      <c r="L35" s="168"/>
    </row>
    <row r="36" spans="1:12" ht="13.5" customHeight="1">
      <c r="A36" s="63"/>
      <c r="B36" s="168"/>
      <c r="C36" s="168"/>
      <c r="D36" s="168"/>
      <c r="E36" s="168"/>
      <c r="F36" s="168"/>
      <c r="G36" s="168"/>
      <c r="H36" s="168"/>
      <c r="I36" s="168"/>
      <c r="J36" s="168"/>
      <c r="K36" s="168"/>
      <c r="L36" s="168"/>
    </row>
    <row r="37" spans="1:12" ht="12.75">
      <c r="A37" s="13"/>
      <c r="B37" s="22"/>
      <c r="C37" s="22"/>
      <c r="D37" s="22"/>
      <c r="E37" s="22"/>
      <c r="F37" s="22"/>
      <c r="G37" s="22"/>
      <c r="H37" s="22"/>
      <c r="I37" s="22"/>
      <c r="J37" s="22"/>
      <c r="K37" s="22"/>
      <c r="L37" s="22"/>
    </row>
    <row r="38" spans="1:12" ht="12.75">
      <c r="A38" s="11" t="s">
        <v>45</v>
      </c>
      <c r="B38" s="4" t="s">
        <v>46</v>
      </c>
      <c r="I38" s="25"/>
      <c r="J38" s="25"/>
      <c r="K38" s="25"/>
      <c r="L38" s="25"/>
    </row>
    <row r="39" spans="1:12" ht="12.75">
      <c r="A39" s="11"/>
      <c r="B39" s="15" t="s">
        <v>95</v>
      </c>
      <c r="C39" s="15"/>
      <c r="D39" s="15"/>
      <c r="E39" s="15"/>
      <c r="F39" s="15"/>
      <c r="G39" s="15"/>
      <c r="H39" s="15"/>
      <c r="I39" s="137"/>
      <c r="J39" s="137"/>
      <c r="K39" s="137"/>
      <c r="L39" s="137"/>
    </row>
    <row r="40" spans="1:12" ht="12.75">
      <c r="A40" s="13"/>
      <c r="I40" s="25"/>
      <c r="J40" s="25"/>
      <c r="K40" s="25"/>
      <c r="L40" s="25"/>
    </row>
    <row r="41" spans="1:19" ht="13.5" thickBot="1">
      <c r="A41" s="79" t="s">
        <v>47</v>
      </c>
      <c r="B41" s="80" t="s">
        <v>182</v>
      </c>
      <c r="C41" s="68"/>
      <c r="D41" s="68"/>
      <c r="E41" s="68"/>
      <c r="F41" s="68"/>
      <c r="G41" s="68"/>
      <c r="H41" s="68"/>
      <c r="I41" s="111"/>
      <c r="J41" s="111"/>
      <c r="K41" s="111"/>
      <c r="L41" s="111"/>
      <c r="M41" s="68"/>
      <c r="N41" s="68"/>
      <c r="O41" s="68"/>
      <c r="P41" s="68"/>
      <c r="Q41" s="68"/>
      <c r="R41" s="68"/>
      <c r="S41" s="68"/>
    </row>
    <row r="42" spans="1:19" ht="25.5">
      <c r="A42" s="79"/>
      <c r="B42" s="80"/>
      <c r="C42" s="68"/>
      <c r="D42" s="68"/>
      <c r="E42" s="68"/>
      <c r="F42" s="68"/>
      <c r="G42" s="68"/>
      <c r="H42" s="68"/>
      <c r="I42" s="89" t="s">
        <v>1</v>
      </c>
      <c r="J42" s="89" t="s">
        <v>1</v>
      </c>
      <c r="L42" s="89" t="s">
        <v>1</v>
      </c>
      <c r="M42" s="68"/>
      <c r="N42" s="68"/>
      <c r="O42" s="68"/>
      <c r="P42" s="68"/>
      <c r="Q42" s="68"/>
      <c r="R42" s="68"/>
      <c r="S42" s="68"/>
    </row>
    <row r="43" spans="1:19" ht="12.75">
      <c r="A43" s="79"/>
      <c r="B43" s="68" t="s">
        <v>198</v>
      </c>
      <c r="C43" s="68"/>
      <c r="D43" s="68"/>
      <c r="E43" s="68"/>
      <c r="F43" s="68"/>
      <c r="G43" s="68"/>
      <c r="H43" s="68"/>
      <c r="I43" s="136" t="s">
        <v>231</v>
      </c>
      <c r="J43" s="136" t="s">
        <v>231</v>
      </c>
      <c r="K43" s="68"/>
      <c r="L43" s="136" t="s">
        <v>231</v>
      </c>
      <c r="M43" s="68"/>
      <c r="N43" s="68"/>
      <c r="O43" s="68"/>
      <c r="P43" s="68"/>
      <c r="Q43" s="68"/>
      <c r="R43" s="68"/>
      <c r="S43" s="68"/>
    </row>
    <row r="44" spans="1:19" ht="12.75">
      <c r="A44" s="79"/>
      <c r="B44" s="68"/>
      <c r="C44" s="68"/>
      <c r="D44" s="68"/>
      <c r="E44" s="68"/>
      <c r="F44" s="68"/>
      <c r="G44" s="68"/>
      <c r="H44" s="68"/>
      <c r="I44" s="79" t="s">
        <v>213</v>
      </c>
      <c r="J44" s="112" t="s">
        <v>199</v>
      </c>
      <c r="K44" s="68"/>
      <c r="L44" s="79" t="s">
        <v>183</v>
      </c>
      <c r="M44" s="68"/>
      <c r="N44" s="68"/>
      <c r="O44" s="68"/>
      <c r="P44" s="68"/>
      <c r="Q44" s="68"/>
      <c r="R44" s="68"/>
      <c r="S44" s="68"/>
    </row>
    <row r="45" spans="1:19" ht="13.5" thickBot="1">
      <c r="A45" s="79"/>
      <c r="B45" s="68"/>
      <c r="C45" s="68"/>
      <c r="D45" s="68"/>
      <c r="E45" s="68"/>
      <c r="F45" s="68"/>
      <c r="G45" s="68"/>
      <c r="H45" s="68"/>
      <c r="I45" s="84" t="s">
        <v>177</v>
      </c>
      <c r="J45" s="84" t="s">
        <v>177</v>
      </c>
      <c r="K45" s="111"/>
      <c r="L45" s="84" t="s">
        <v>177</v>
      </c>
      <c r="M45" s="68"/>
      <c r="N45" s="68"/>
      <c r="O45" s="68"/>
      <c r="P45" s="68"/>
      <c r="Q45" s="68"/>
      <c r="R45" s="68"/>
      <c r="S45" s="68"/>
    </row>
    <row r="46" spans="1:19" ht="12.75">
      <c r="A46" s="79"/>
      <c r="B46" s="113" t="s">
        <v>16</v>
      </c>
      <c r="C46" s="68"/>
      <c r="D46" s="68"/>
      <c r="E46" s="68"/>
      <c r="F46" s="68"/>
      <c r="G46" s="68"/>
      <c r="H46" s="68"/>
      <c r="I46" s="68"/>
      <c r="J46" s="68"/>
      <c r="K46" s="68"/>
      <c r="L46" s="93"/>
      <c r="M46" s="68"/>
      <c r="N46" s="68"/>
      <c r="O46" s="68"/>
      <c r="P46" s="68"/>
      <c r="Q46" s="68"/>
      <c r="R46" s="68"/>
      <c r="S46" s="68"/>
    </row>
    <row r="47" spans="1:19" ht="12.75">
      <c r="A47" s="79"/>
      <c r="B47" s="114" t="s">
        <v>246</v>
      </c>
      <c r="C47" s="68"/>
      <c r="D47" s="68"/>
      <c r="E47" s="68"/>
      <c r="F47" s="68"/>
      <c r="G47" s="68"/>
      <c r="H47" s="68"/>
      <c r="I47" s="33">
        <v>646.8906822499999</v>
      </c>
      <c r="J47" s="115">
        <v>379.36644613</v>
      </c>
      <c r="K47" s="68"/>
      <c r="L47" s="93">
        <f>SUM(I47:J47)</f>
        <v>1026.2571283799998</v>
      </c>
      <c r="M47" s="143" t="s">
        <v>245</v>
      </c>
      <c r="N47" s="68"/>
      <c r="O47" s="68"/>
      <c r="P47" s="68"/>
      <c r="Q47" s="68"/>
      <c r="R47" s="68"/>
      <c r="S47" s="68"/>
    </row>
    <row r="48" spans="1:19" ht="12.75">
      <c r="A48" s="79"/>
      <c r="B48" s="68"/>
      <c r="C48" s="68"/>
      <c r="D48" s="68"/>
      <c r="E48" s="68"/>
      <c r="F48" s="68"/>
      <c r="G48" s="68"/>
      <c r="H48" s="68"/>
      <c r="I48" s="68"/>
      <c r="J48" s="68"/>
      <c r="K48" s="68"/>
      <c r="L48" s="93"/>
      <c r="M48" s="143" t="s">
        <v>13</v>
      </c>
      <c r="N48" s="68"/>
      <c r="O48" s="68"/>
      <c r="P48" s="68"/>
      <c r="Q48" s="68"/>
      <c r="R48" s="68"/>
      <c r="S48" s="68"/>
    </row>
    <row r="49" spans="1:19" ht="12.75">
      <c r="A49" s="79"/>
      <c r="B49" s="113" t="s">
        <v>184</v>
      </c>
      <c r="C49" s="68"/>
      <c r="D49" s="68"/>
      <c r="E49" s="68"/>
      <c r="F49" s="68"/>
      <c r="G49" s="68"/>
      <c r="H49" s="68"/>
      <c r="I49" s="68"/>
      <c r="J49" s="68"/>
      <c r="K49" s="68"/>
      <c r="L49" s="93"/>
      <c r="M49" s="68"/>
      <c r="N49" s="68"/>
      <c r="O49" s="68"/>
      <c r="P49" s="68"/>
      <c r="Q49" s="68"/>
      <c r="R49" s="68"/>
      <c r="S49" s="68"/>
    </row>
    <row r="50" spans="1:19" ht="13.5" thickBot="1">
      <c r="A50" s="79"/>
      <c r="B50" s="27" t="s">
        <v>186</v>
      </c>
      <c r="C50" s="68"/>
      <c r="D50" s="68"/>
      <c r="E50" s="68"/>
      <c r="F50" s="68"/>
      <c r="G50" s="68"/>
      <c r="H50" s="68"/>
      <c r="I50" s="117">
        <v>-2135.3821582835844</v>
      </c>
      <c r="J50" s="117">
        <v>-206.28609801641522</v>
      </c>
      <c r="K50" s="111"/>
      <c r="L50" s="93">
        <f>SUM(I50:J50)</f>
        <v>-2341.6682562999995</v>
      </c>
      <c r="M50" s="68"/>
      <c r="N50" s="68"/>
      <c r="O50" s="68"/>
      <c r="P50" s="68"/>
      <c r="Q50" s="68"/>
      <c r="R50" s="68"/>
      <c r="S50" s="68"/>
    </row>
    <row r="51" spans="1:19" ht="24" customHeight="1" thickBot="1">
      <c r="A51" s="79"/>
      <c r="B51" s="27"/>
      <c r="C51" s="68"/>
      <c r="D51" s="68"/>
      <c r="E51" s="68"/>
      <c r="F51" s="68"/>
      <c r="G51" s="68"/>
      <c r="H51" s="68"/>
      <c r="I51" s="138"/>
      <c r="J51" s="138"/>
      <c r="K51" s="138"/>
      <c r="L51" s="139"/>
      <c r="M51" s="68"/>
      <c r="N51" s="68"/>
      <c r="O51" s="68"/>
      <c r="P51" s="68"/>
      <c r="Q51" s="68"/>
      <c r="R51" s="68"/>
      <c r="S51" s="68"/>
    </row>
    <row r="52" spans="1:19" ht="25.5">
      <c r="A52" s="79"/>
      <c r="B52" s="27"/>
      <c r="C52" s="27"/>
      <c r="D52" s="27"/>
      <c r="E52" s="27"/>
      <c r="F52" s="27"/>
      <c r="G52" s="27"/>
      <c r="H52" s="27"/>
      <c r="I52" s="89" t="s">
        <v>1</v>
      </c>
      <c r="J52" s="89" t="s">
        <v>1</v>
      </c>
      <c r="K52" s="25"/>
      <c r="L52" s="89" t="s">
        <v>1</v>
      </c>
      <c r="M52" s="68"/>
      <c r="N52" s="68"/>
      <c r="O52" s="68"/>
      <c r="P52" s="68"/>
      <c r="Q52" s="68"/>
      <c r="R52" s="68"/>
      <c r="S52" s="68"/>
    </row>
    <row r="53" spans="1:19" ht="12.75">
      <c r="A53" s="79"/>
      <c r="B53" s="68" t="s">
        <v>219</v>
      </c>
      <c r="C53" s="68"/>
      <c r="D53" s="68"/>
      <c r="E53" s="68"/>
      <c r="F53" s="68"/>
      <c r="G53" s="68"/>
      <c r="H53" s="68"/>
      <c r="I53" s="136" t="s">
        <v>231</v>
      </c>
      <c r="J53" s="136" t="s">
        <v>231</v>
      </c>
      <c r="K53" s="68"/>
      <c r="L53" s="136" t="s">
        <v>231</v>
      </c>
      <c r="M53" s="68"/>
      <c r="N53" s="68"/>
      <c r="O53" s="68"/>
      <c r="P53" s="68"/>
      <c r="Q53" s="68"/>
      <c r="R53" s="68"/>
      <c r="S53" s="68"/>
    </row>
    <row r="54" spans="1:19" ht="12.75">
      <c r="A54" s="79"/>
      <c r="B54" s="121"/>
      <c r="C54" s="121"/>
      <c r="D54" s="121"/>
      <c r="E54" s="121"/>
      <c r="F54" s="121"/>
      <c r="G54" s="68"/>
      <c r="H54" s="27"/>
      <c r="I54" s="79" t="s">
        <v>220</v>
      </c>
      <c r="J54" s="79" t="s">
        <v>221</v>
      </c>
      <c r="K54" s="27"/>
      <c r="L54" s="79" t="s">
        <v>183</v>
      </c>
      <c r="M54" s="68"/>
      <c r="N54" s="68"/>
      <c r="O54" s="68"/>
      <c r="P54" s="68"/>
      <c r="Q54" s="68"/>
      <c r="R54" s="68"/>
      <c r="S54" s="68"/>
    </row>
    <row r="55" spans="1:19" ht="13.5" thickBot="1">
      <c r="A55" s="79"/>
      <c r="B55" s="121"/>
      <c r="C55" s="121"/>
      <c r="D55" s="121"/>
      <c r="E55" s="121"/>
      <c r="F55" s="121"/>
      <c r="G55" s="68"/>
      <c r="H55" s="27"/>
      <c r="I55" s="84" t="s">
        <v>177</v>
      </c>
      <c r="J55" s="84" t="s">
        <v>177</v>
      </c>
      <c r="K55" s="111"/>
      <c r="L55" s="84" t="s">
        <v>177</v>
      </c>
      <c r="M55" s="68"/>
      <c r="N55" s="68"/>
      <c r="O55" s="68"/>
      <c r="P55" s="68"/>
      <c r="Q55" s="68"/>
      <c r="R55" s="68"/>
      <c r="S55" s="68"/>
    </row>
    <row r="56" spans="1:19" ht="12.75">
      <c r="A56" s="79"/>
      <c r="B56" s="113" t="s">
        <v>16</v>
      </c>
      <c r="C56" s="114"/>
      <c r="D56" s="114"/>
      <c r="E56" s="114"/>
      <c r="F56" s="114"/>
      <c r="G56" s="27"/>
      <c r="H56" s="27"/>
      <c r="I56" s="134"/>
      <c r="J56" s="134"/>
      <c r="K56" s="27"/>
      <c r="L56" s="134"/>
      <c r="M56" s="68"/>
      <c r="N56" s="68"/>
      <c r="O56" s="68"/>
      <c r="P56" s="68"/>
      <c r="Q56" s="68"/>
      <c r="R56" s="68"/>
      <c r="S56" s="68"/>
    </row>
    <row r="57" spans="1:19" ht="12.75">
      <c r="A57" s="79"/>
      <c r="B57" s="114" t="s">
        <v>246</v>
      </c>
      <c r="C57" s="114"/>
      <c r="D57" s="114"/>
      <c r="E57" s="114"/>
      <c r="F57" s="114"/>
      <c r="G57" s="27"/>
      <c r="H57" s="27"/>
      <c r="I57" s="134">
        <v>24.99999</v>
      </c>
      <c r="J57" s="134">
        <v>1001.2571383799999</v>
      </c>
      <c r="K57" s="27"/>
      <c r="L57" s="134">
        <f>SUM(I57:J57)</f>
        <v>1026.2571283799998</v>
      </c>
      <c r="M57" s="68"/>
      <c r="N57" s="68"/>
      <c r="O57" s="68"/>
      <c r="P57" s="68"/>
      <c r="Q57" s="68"/>
      <c r="R57" s="68"/>
      <c r="S57" s="68"/>
    </row>
    <row r="58" spans="1:19" ht="12.75">
      <c r="A58" s="79"/>
      <c r="B58" s="114"/>
      <c r="C58" s="114"/>
      <c r="D58" s="114"/>
      <c r="E58" s="114"/>
      <c r="F58" s="114"/>
      <c r="G58" s="27"/>
      <c r="H58" s="27"/>
      <c r="I58" s="134"/>
      <c r="J58" s="134"/>
      <c r="K58" s="27"/>
      <c r="L58" s="134"/>
      <c r="M58" s="68"/>
      <c r="N58" s="68"/>
      <c r="O58" s="68"/>
      <c r="P58" s="68"/>
      <c r="Q58" s="68"/>
      <c r="R58" s="68"/>
      <c r="S58" s="68"/>
    </row>
    <row r="59" spans="1:19" ht="12.75">
      <c r="A59" s="79"/>
      <c r="B59" s="113" t="s">
        <v>184</v>
      </c>
      <c r="C59" s="27"/>
      <c r="D59" s="27"/>
      <c r="E59" s="27"/>
      <c r="F59" s="27"/>
      <c r="G59" s="27"/>
      <c r="H59" s="27"/>
      <c r="I59" s="103"/>
      <c r="J59" s="103"/>
      <c r="K59" s="27"/>
      <c r="L59" s="134"/>
      <c r="M59" s="68"/>
      <c r="N59" s="68"/>
      <c r="O59" s="68"/>
      <c r="P59" s="68"/>
      <c r="Q59" s="68"/>
      <c r="R59" s="68"/>
      <c r="S59" s="68"/>
    </row>
    <row r="60" spans="1:19" ht="13.5" thickBot="1">
      <c r="A60" s="79"/>
      <c r="B60" s="27" t="s">
        <v>186</v>
      </c>
      <c r="C60" s="27"/>
      <c r="D60" s="27"/>
      <c r="E60" s="27"/>
      <c r="F60" s="27"/>
      <c r="G60" s="27"/>
      <c r="H60" s="27"/>
      <c r="I60" s="117">
        <v>-400.39194</v>
      </c>
      <c r="J60" s="117">
        <v>-1941.2763163</v>
      </c>
      <c r="K60" s="111"/>
      <c r="L60" s="135">
        <f>SUM(I60:J60)</f>
        <v>-2341.6682563</v>
      </c>
      <c r="M60" s="68"/>
      <c r="N60" s="68"/>
      <c r="O60" s="68"/>
      <c r="P60" s="68"/>
      <c r="Q60" s="68"/>
      <c r="R60" s="68"/>
      <c r="S60" s="68"/>
    </row>
    <row r="61" spans="1:19" ht="12.75">
      <c r="A61" s="79"/>
      <c r="B61" s="27"/>
      <c r="C61" s="27"/>
      <c r="D61" s="27"/>
      <c r="E61" s="27"/>
      <c r="F61" s="27"/>
      <c r="G61" s="27"/>
      <c r="H61" s="27"/>
      <c r="I61" s="27"/>
      <c r="J61" s="27"/>
      <c r="K61" s="27"/>
      <c r="L61" s="27"/>
      <c r="M61" s="68"/>
      <c r="N61" s="68"/>
      <c r="O61" s="68"/>
      <c r="P61" s="68"/>
      <c r="Q61" s="68"/>
      <c r="R61" s="68"/>
      <c r="S61" s="68"/>
    </row>
    <row r="62" spans="1:19" ht="12.75">
      <c r="A62" s="79"/>
      <c r="B62" s="27" t="s">
        <v>222</v>
      </c>
      <c r="C62" s="27"/>
      <c r="D62" s="27"/>
      <c r="E62" s="27"/>
      <c r="F62" s="27"/>
      <c r="G62" s="27"/>
      <c r="H62" s="27"/>
      <c r="I62" s="27"/>
      <c r="J62" s="27"/>
      <c r="K62" s="27"/>
      <c r="L62" s="27"/>
      <c r="M62" s="68"/>
      <c r="N62" s="68"/>
      <c r="O62" s="68"/>
      <c r="P62" s="68"/>
      <c r="Q62" s="68"/>
      <c r="R62" s="68"/>
      <c r="S62" s="68"/>
    </row>
    <row r="63" spans="1:19" ht="12.75">
      <c r="A63" s="79"/>
      <c r="B63" s="27"/>
      <c r="C63" s="27"/>
      <c r="D63" s="27"/>
      <c r="E63" s="27"/>
      <c r="F63" s="27"/>
      <c r="G63" s="27"/>
      <c r="H63" s="27"/>
      <c r="I63" s="27"/>
      <c r="J63" s="27"/>
      <c r="K63" s="27"/>
      <c r="L63" s="27"/>
      <c r="M63" s="68"/>
      <c r="N63" s="68"/>
      <c r="O63" s="68"/>
      <c r="P63" s="68"/>
      <c r="Q63" s="68"/>
      <c r="R63" s="68"/>
      <c r="S63" s="68"/>
    </row>
    <row r="64" spans="1:19" ht="12.75">
      <c r="A64" s="79"/>
      <c r="B64" s="80"/>
      <c r="C64" s="68"/>
      <c r="D64" s="68"/>
      <c r="E64" s="68"/>
      <c r="F64" s="68"/>
      <c r="G64" s="68"/>
      <c r="H64" s="68"/>
      <c r="I64" s="68"/>
      <c r="J64" s="68"/>
      <c r="K64" s="68"/>
      <c r="L64" s="68"/>
      <c r="M64" s="68"/>
      <c r="N64" s="68"/>
      <c r="O64" s="68"/>
      <c r="P64" s="68"/>
      <c r="Q64" s="68"/>
      <c r="R64" s="68"/>
      <c r="S64" s="68"/>
    </row>
    <row r="65" spans="1:19" ht="13.5" thickBot="1">
      <c r="A65" s="79"/>
      <c r="B65" s="80"/>
      <c r="C65" s="68"/>
      <c r="D65" s="68"/>
      <c r="E65" s="68"/>
      <c r="F65" s="68"/>
      <c r="G65" s="68"/>
      <c r="H65" s="68"/>
      <c r="I65" s="111"/>
      <c r="J65" s="111"/>
      <c r="K65" s="111"/>
      <c r="L65" s="111"/>
      <c r="M65" s="68"/>
      <c r="N65" s="68"/>
      <c r="O65" s="68"/>
      <c r="P65" s="68"/>
      <c r="Q65" s="68"/>
      <c r="R65" s="68"/>
      <c r="S65" s="68"/>
    </row>
    <row r="66" spans="1:19" ht="25.5">
      <c r="A66" s="79"/>
      <c r="B66" s="80"/>
      <c r="C66" s="68"/>
      <c r="D66" s="68"/>
      <c r="E66" s="68"/>
      <c r="F66" s="68"/>
      <c r="G66" s="68"/>
      <c r="H66" s="68"/>
      <c r="I66" s="133" t="s">
        <v>229</v>
      </c>
      <c r="J66" s="133" t="s">
        <v>229</v>
      </c>
      <c r="K66" s="27"/>
      <c r="L66" s="133" t="s">
        <v>229</v>
      </c>
      <c r="M66" s="68"/>
      <c r="N66" s="68"/>
      <c r="O66" s="68"/>
      <c r="P66" s="68"/>
      <c r="Q66" s="68"/>
      <c r="R66" s="68"/>
      <c r="S66" s="68"/>
    </row>
    <row r="67" spans="1:19" ht="12.75">
      <c r="A67" s="81"/>
      <c r="B67" s="68" t="s">
        <v>198</v>
      </c>
      <c r="C67" s="68"/>
      <c r="D67" s="68"/>
      <c r="E67" s="68"/>
      <c r="F67" s="68"/>
      <c r="G67" s="68"/>
      <c r="H67" s="68"/>
      <c r="I67" s="136" t="s">
        <v>231</v>
      </c>
      <c r="J67" s="136" t="s">
        <v>231</v>
      </c>
      <c r="K67" s="68"/>
      <c r="L67" s="136" t="s">
        <v>231</v>
      </c>
      <c r="M67" s="68"/>
      <c r="N67" s="68"/>
      <c r="O67" s="68"/>
      <c r="P67" s="68"/>
      <c r="Q67" s="68"/>
      <c r="R67" s="68"/>
      <c r="S67" s="68"/>
    </row>
    <row r="68" spans="1:19" ht="12.75">
      <c r="A68" s="81"/>
      <c r="B68" s="68"/>
      <c r="C68" s="68"/>
      <c r="D68" s="68"/>
      <c r="E68" s="68"/>
      <c r="F68" s="68"/>
      <c r="G68" s="68"/>
      <c r="H68" s="68"/>
      <c r="I68" s="79" t="s">
        <v>213</v>
      </c>
      <c r="J68" s="112" t="s">
        <v>199</v>
      </c>
      <c r="K68" s="68"/>
      <c r="L68" s="79" t="s">
        <v>183</v>
      </c>
      <c r="M68" s="68"/>
      <c r="N68" s="68"/>
      <c r="O68" s="68"/>
      <c r="P68" s="68"/>
      <c r="Q68" s="68"/>
      <c r="R68" s="68"/>
      <c r="S68" s="68"/>
    </row>
    <row r="69" spans="1:19" ht="13.5" thickBot="1">
      <c r="A69" s="81"/>
      <c r="B69" s="68"/>
      <c r="C69" s="68"/>
      <c r="D69" s="68"/>
      <c r="E69" s="68"/>
      <c r="F69" s="68"/>
      <c r="G69" s="68"/>
      <c r="H69" s="68"/>
      <c r="I69" s="84" t="s">
        <v>177</v>
      </c>
      <c r="J69" s="84" t="s">
        <v>177</v>
      </c>
      <c r="K69" s="111"/>
      <c r="L69" s="84" t="s">
        <v>177</v>
      </c>
      <c r="M69" s="68"/>
      <c r="N69" s="68"/>
      <c r="O69" s="68"/>
      <c r="P69" s="68"/>
      <c r="Q69" s="68"/>
      <c r="R69" s="68"/>
      <c r="S69" s="68"/>
    </row>
    <row r="70" spans="1:19" ht="12.75">
      <c r="A70" s="81"/>
      <c r="B70" s="113" t="s">
        <v>16</v>
      </c>
      <c r="C70" s="68"/>
      <c r="D70" s="68"/>
      <c r="E70" s="68"/>
      <c r="F70" s="68"/>
      <c r="G70" s="68"/>
      <c r="H70" s="68"/>
      <c r="I70" s="68"/>
      <c r="J70" s="68"/>
      <c r="K70" s="68"/>
      <c r="L70" s="93"/>
      <c r="M70" s="68"/>
      <c r="N70" s="68"/>
      <c r="O70" s="68"/>
      <c r="P70" s="68"/>
      <c r="Q70" s="68"/>
      <c r="R70" s="68"/>
      <c r="S70" s="68"/>
    </row>
    <row r="71" spans="1:19" ht="12.75">
      <c r="A71" s="81"/>
      <c r="B71" s="114" t="s">
        <v>246</v>
      </c>
      <c r="C71" s="68"/>
      <c r="D71" s="68"/>
      <c r="E71" s="68"/>
      <c r="F71" s="68"/>
      <c r="G71" s="68"/>
      <c r="H71" s="68"/>
      <c r="I71" s="115">
        <v>1273.7820582499999</v>
      </c>
      <c r="J71" s="116">
        <v>700.2057433299999</v>
      </c>
      <c r="K71" s="68"/>
      <c r="L71" s="93">
        <f>I71+J71</f>
        <v>1973.9878015799998</v>
      </c>
      <c r="M71" s="143" t="s">
        <v>13</v>
      </c>
      <c r="N71" s="68"/>
      <c r="O71" s="68"/>
      <c r="P71" s="68"/>
      <c r="Q71" s="68"/>
      <c r="R71" s="68"/>
      <c r="S71" s="68"/>
    </row>
    <row r="72" spans="1:19" ht="12.75">
      <c r="A72" s="81"/>
      <c r="B72" s="68"/>
      <c r="C72" s="68"/>
      <c r="D72" s="68"/>
      <c r="E72" s="68"/>
      <c r="F72" s="68"/>
      <c r="G72" s="68"/>
      <c r="H72" s="68"/>
      <c r="I72" s="68"/>
      <c r="J72" s="68"/>
      <c r="K72" s="68"/>
      <c r="L72" s="93"/>
      <c r="M72" s="68"/>
      <c r="N72" s="68"/>
      <c r="O72" s="68"/>
      <c r="P72" s="68"/>
      <c r="Q72" s="68"/>
      <c r="R72" s="68"/>
      <c r="S72" s="68"/>
    </row>
    <row r="73" spans="1:19" ht="12.75">
      <c r="A73" s="81"/>
      <c r="B73" s="113" t="s">
        <v>184</v>
      </c>
      <c r="C73" s="68"/>
      <c r="D73" s="68"/>
      <c r="E73" s="68"/>
      <c r="F73" s="68"/>
      <c r="G73" s="68"/>
      <c r="H73" s="68"/>
      <c r="I73" s="68"/>
      <c r="J73" s="68"/>
      <c r="K73" s="68"/>
      <c r="L73" s="93"/>
      <c r="M73" s="68"/>
      <c r="N73" s="68"/>
      <c r="O73" s="68"/>
      <c r="P73" s="68"/>
      <c r="Q73" s="68"/>
      <c r="R73" s="68"/>
      <c r="S73" s="68"/>
    </row>
    <row r="74" spans="1:19" ht="13.5" thickBot="1">
      <c r="A74" s="81"/>
      <c r="B74" s="27" t="s">
        <v>186</v>
      </c>
      <c r="C74" s="68"/>
      <c r="D74" s="68"/>
      <c r="E74" s="68"/>
      <c r="F74" s="68"/>
      <c r="G74" s="68"/>
      <c r="H74" s="68"/>
      <c r="I74" s="72">
        <f>SUM('[1]Segment information'!$E$64:$E$65)</f>
        <v>-3783.604215517068</v>
      </c>
      <c r="J74" s="117">
        <v>-465.03282198293186</v>
      </c>
      <c r="K74" s="111"/>
      <c r="L74" s="93">
        <f>I74+J74</f>
        <v>-4248.6370375</v>
      </c>
      <c r="M74" s="68"/>
      <c r="N74" s="68"/>
      <c r="O74" s="68"/>
      <c r="P74" s="68"/>
      <c r="Q74" s="68"/>
      <c r="R74" s="68"/>
      <c r="S74" s="68"/>
    </row>
    <row r="75" spans="1:19" ht="23.25" customHeight="1" thickBot="1">
      <c r="A75" s="81"/>
      <c r="B75" s="27"/>
      <c r="C75" s="68"/>
      <c r="D75" s="68"/>
      <c r="E75" s="68"/>
      <c r="F75" s="68"/>
      <c r="G75" s="68"/>
      <c r="H75" s="68"/>
      <c r="I75" s="138"/>
      <c r="J75" s="138"/>
      <c r="K75" s="138"/>
      <c r="L75" s="139"/>
      <c r="M75" s="68"/>
      <c r="N75" s="68"/>
      <c r="O75" s="68"/>
      <c r="P75" s="68"/>
      <c r="Q75" s="68"/>
      <c r="R75" s="68"/>
      <c r="S75" s="68"/>
    </row>
    <row r="76" spans="1:12" ht="25.5">
      <c r="A76" s="13"/>
      <c r="B76" s="27"/>
      <c r="C76" s="27"/>
      <c r="D76" s="27"/>
      <c r="E76" s="27"/>
      <c r="F76" s="27"/>
      <c r="G76" s="27"/>
      <c r="H76" s="27"/>
      <c r="I76" s="133" t="s">
        <v>229</v>
      </c>
      <c r="J76" s="133" t="s">
        <v>229</v>
      </c>
      <c r="K76" s="68"/>
      <c r="L76" s="133" t="s">
        <v>229</v>
      </c>
    </row>
    <row r="77" spans="1:12" ht="12.75">
      <c r="A77" s="13"/>
      <c r="B77" s="68" t="s">
        <v>219</v>
      </c>
      <c r="C77" s="68"/>
      <c r="D77" s="68"/>
      <c r="E77" s="68"/>
      <c r="F77" s="68"/>
      <c r="G77" s="68"/>
      <c r="H77" s="68"/>
      <c r="I77" s="136" t="s">
        <v>231</v>
      </c>
      <c r="J77" s="136" t="s">
        <v>231</v>
      </c>
      <c r="K77" s="68"/>
      <c r="L77" s="136" t="s">
        <v>231</v>
      </c>
    </row>
    <row r="78" spans="1:12" ht="12.75">
      <c r="A78" s="13"/>
      <c r="B78" s="121"/>
      <c r="C78" s="121"/>
      <c r="D78" s="121"/>
      <c r="E78" s="121"/>
      <c r="F78" s="121"/>
      <c r="G78" s="68"/>
      <c r="H78" s="27"/>
      <c r="I78" s="79" t="s">
        <v>220</v>
      </c>
      <c r="J78" s="79" t="s">
        <v>221</v>
      </c>
      <c r="K78" s="68"/>
      <c r="L78" s="79" t="s">
        <v>183</v>
      </c>
    </row>
    <row r="79" spans="1:12" ht="13.5" thickBot="1">
      <c r="A79" s="13"/>
      <c r="B79" s="121"/>
      <c r="C79" s="121"/>
      <c r="D79" s="121"/>
      <c r="E79" s="121"/>
      <c r="F79" s="121"/>
      <c r="G79" s="68"/>
      <c r="H79" s="27"/>
      <c r="I79" s="84" t="s">
        <v>177</v>
      </c>
      <c r="J79" s="84" t="s">
        <v>177</v>
      </c>
      <c r="K79" s="111"/>
      <c r="L79" s="84" t="s">
        <v>177</v>
      </c>
    </row>
    <row r="80" spans="1:12" ht="12.75">
      <c r="A80" s="13"/>
      <c r="B80" s="113" t="s">
        <v>16</v>
      </c>
      <c r="C80" s="114"/>
      <c r="D80" s="114"/>
      <c r="E80" s="114"/>
      <c r="F80" s="114"/>
      <c r="G80" s="27"/>
      <c r="H80" s="27"/>
      <c r="I80" s="134"/>
      <c r="J80" s="134"/>
      <c r="K80" s="27"/>
      <c r="L80" s="134"/>
    </row>
    <row r="81" spans="1:12" ht="12.75">
      <c r="A81" s="13"/>
      <c r="B81" s="114" t="s">
        <v>246</v>
      </c>
      <c r="C81" s="114"/>
      <c r="D81" s="114"/>
      <c r="E81" s="114"/>
      <c r="F81" s="114"/>
      <c r="G81" s="27"/>
      <c r="H81" s="27"/>
      <c r="I81" s="134">
        <v>49.99998</v>
      </c>
      <c r="J81" s="134">
        <v>1923.9878215799997</v>
      </c>
      <c r="K81" s="27"/>
      <c r="L81" s="134">
        <f>SUM(I81:J81)</f>
        <v>1973.9878015799998</v>
      </c>
    </row>
    <row r="82" spans="1:12" ht="12.75">
      <c r="A82" s="13"/>
      <c r="B82" s="114"/>
      <c r="C82" s="114"/>
      <c r="D82" s="114"/>
      <c r="E82" s="114"/>
      <c r="F82" s="114"/>
      <c r="G82" s="27"/>
      <c r="H82" s="27"/>
      <c r="I82" s="134"/>
      <c r="J82" s="134"/>
      <c r="K82" s="27"/>
      <c r="L82" s="134"/>
    </row>
    <row r="83" spans="1:12" ht="12.75">
      <c r="A83" s="13"/>
      <c r="B83" s="113" t="s">
        <v>184</v>
      </c>
      <c r="C83" s="27"/>
      <c r="D83" s="27"/>
      <c r="E83" s="27"/>
      <c r="F83" s="27"/>
      <c r="G83" s="27"/>
      <c r="H83" s="27"/>
      <c r="I83" s="103"/>
      <c r="J83" s="103"/>
      <c r="K83" s="27"/>
      <c r="L83" s="134"/>
    </row>
    <row r="84" spans="1:12" ht="13.5" thickBot="1">
      <c r="A84" s="13"/>
      <c r="B84" s="27" t="s">
        <v>186</v>
      </c>
      <c r="C84" s="27"/>
      <c r="D84" s="27"/>
      <c r="E84" s="27"/>
      <c r="F84" s="27"/>
      <c r="G84" s="27"/>
      <c r="H84" s="27"/>
      <c r="I84" s="117">
        <v>-569.04303</v>
      </c>
      <c r="J84" s="117">
        <v>-3679.5940075</v>
      </c>
      <c r="K84" s="111"/>
      <c r="L84" s="135">
        <f>SUM(I84:J84)</f>
        <v>-4248.6370375</v>
      </c>
    </row>
    <row r="85" spans="1:12" ht="12.75">
      <c r="A85" s="13"/>
      <c r="B85" s="27"/>
      <c r="C85" s="27"/>
      <c r="D85" s="27"/>
      <c r="E85" s="27"/>
      <c r="F85" s="27"/>
      <c r="G85" s="27"/>
      <c r="H85" s="27"/>
      <c r="I85" s="27"/>
      <c r="J85" s="27"/>
      <c r="K85" s="27"/>
      <c r="L85" s="27"/>
    </row>
    <row r="86" spans="1:12" ht="12.75">
      <c r="A86" s="13"/>
      <c r="B86" s="27" t="s">
        <v>222</v>
      </c>
      <c r="C86" s="27"/>
      <c r="D86" s="27"/>
      <c r="E86" s="27"/>
      <c r="F86" s="27"/>
      <c r="G86" s="27"/>
      <c r="H86" s="27"/>
      <c r="I86" s="27"/>
      <c r="J86" s="27"/>
      <c r="K86" s="27"/>
      <c r="L86" s="27"/>
    </row>
    <row r="87" ht="12.75">
      <c r="A87" s="13"/>
    </row>
    <row r="88" ht="12.75">
      <c r="A88" s="13"/>
    </row>
    <row r="89" spans="1:2" ht="12.75">
      <c r="A89" s="11" t="s">
        <v>48</v>
      </c>
      <c r="B89" s="4" t="s">
        <v>81</v>
      </c>
    </row>
    <row r="90" spans="1:12" ht="12.75">
      <c r="A90" s="13"/>
      <c r="B90" s="170" t="s">
        <v>109</v>
      </c>
      <c r="C90" s="170"/>
      <c r="D90" s="170"/>
      <c r="E90" s="170"/>
      <c r="F90" s="170"/>
      <c r="G90" s="170"/>
      <c r="H90" s="170"/>
      <c r="I90" s="170"/>
      <c r="J90" s="170"/>
      <c r="K90" s="170"/>
      <c r="L90" s="170"/>
    </row>
    <row r="91" spans="1:12" ht="12.75">
      <c r="A91" s="13"/>
      <c r="B91" s="170"/>
      <c r="C91" s="170"/>
      <c r="D91" s="170"/>
      <c r="E91" s="170"/>
      <c r="F91" s="170"/>
      <c r="G91" s="170"/>
      <c r="H91" s="170"/>
      <c r="I91" s="170"/>
      <c r="J91" s="170"/>
      <c r="K91" s="170"/>
      <c r="L91" s="170"/>
    </row>
    <row r="92" ht="12.75">
      <c r="A92" s="13"/>
    </row>
    <row r="93" spans="1:12" ht="12.75">
      <c r="A93" s="55" t="s">
        <v>49</v>
      </c>
      <c r="B93" s="64" t="s">
        <v>83</v>
      </c>
      <c r="C93" s="27"/>
      <c r="D93" s="27"/>
      <c r="E93" s="27"/>
      <c r="F93" s="27"/>
      <c r="G93" s="27"/>
      <c r="H93" s="27"/>
      <c r="I93" s="27"/>
      <c r="J93" s="27"/>
      <c r="K93" s="27"/>
      <c r="L93" s="27"/>
    </row>
    <row r="94" spans="1:12" ht="12.75">
      <c r="A94" s="63"/>
      <c r="B94" s="168" t="s">
        <v>239</v>
      </c>
      <c r="C94" s="168"/>
      <c r="D94" s="168"/>
      <c r="E94" s="168"/>
      <c r="F94" s="168"/>
      <c r="G94" s="168"/>
      <c r="H94" s="168"/>
      <c r="I94" s="168"/>
      <c r="J94" s="168"/>
      <c r="K94" s="168"/>
      <c r="L94" s="168"/>
    </row>
    <row r="95" spans="1:12" ht="12.75">
      <c r="A95" s="63"/>
      <c r="B95" s="168"/>
      <c r="C95" s="168"/>
      <c r="D95" s="168"/>
      <c r="E95" s="168"/>
      <c r="F95" s="168"/>
      <c r="G95" s="168"/>
      <c r="H95" s="168"/>
      <c r="I95" s="168"/>
      <c r="J95" s="168"/>
      <c r="K95" s="168"/>
      <c r="L95" s="168"/>
    </row>
    <row r="96" spans="1:12" ht="12.75">
      <c r="A96" s="63"/>
      <c r="B96" s="69"/>
      <c r="C96" s="69"/>
      <c r="D96" s="69"/>
      <c r="E96" s="69"/>
      <c r="F96" s="69"/>
      <c r="G96" s="69"/>
      <c r="H96" s="69"/>
      <c r="I96" s="69"/>
      <c r="J96" s="69"/>
      <c r="K96" s="69"/>
      <c r="L96" s="69"/>
    </row>
    <row r="97" spans="1:12" ht="12.75">
      <c r="A97" s="63"/>
      <c r="B97" s="82" t="s">
        <v>133</v>
      </c>
      <c r="C97" s="69"/>
      <c r="D97" s="69"/>
      <c r="E97" s="69"/>
      <c r="F97" s="69"/>
      <c r="G97" s="69"/>
      <c r="H97" s="69"/>
      <c r="I97" s="69"/>
      <c r="J97" s="69"/>
      <c r="K97" s="69"/>
      <c r="L97" s="69"/>
    </row>
    <row r="98" spans="1:12" ht="12.75">
      <c r="A98" s="63"/>
      <c r="B98" s="67"/>
      <c r="C98" s="69"/>
      <c r="D98" s="69"/>
      <c r="E98" s="69"/>
      <c r="F98" s="69"/>
      <c r="G98" s="69"/>
      <c r="H98" s="69"/>
      <c r="I98" s="69"/>
      <c r="J98" s="69"/>
      <c r="K98" s="69"/>
      <c r="L98" s="69"/>
    </row>
    <row r="99" spans="1:12" ht="12.75">
      <c r="A99" s="63"/>
      <c r="B99" s="183" t="s">
        <v>214</v>
      </c>
      <c r="C99" s="168"/>
      <c r="D99" s="168"/>
      <c r="E99" s="168"/>
      <c r="F99" s="168"/>
      <c r="G99" s="168"/>
      <c r="H99" s="168"/>
      <c r="I99" s="168"/>
      <c r="J99" s="168"/>
      <c r="K99" s="168"/>
      <c r="L99" s="168"/>
    </row>
    <row r="100" spans="1:12" ht="12.75">
      <c r="A100" s="63"/>
      <c r="B100" s="168"/>
      <c r="C100" s="168"/>
      <c r="D100" s="168"/>
      <c r="E100" s="168"/>
      <c r="F100" s="168"/>
      <c r="G100" s="168"/>
      <c r="H100" s="168"/>
      <c r="I100" s="168"/>
      <c r="J100" s="168"/>
      <c r="K100" s="168"/>
      <c r="L100" s="168"/>
    </row>
    <row r="101" spans="1:12" ht="1.5" customHeight="1">
      <c r="A101" s="63"/>
      <c r="B101" s="168"/>
      <c r="C101" s="168"/>
      <c r="D101" s="168"/>
      <c r="E101" s="168"/>
      <c r="F101" s="168"/>
      <c r="G101" s="168"/>
      <c r="H101" s="168"/>
      <c r="I101" s="168"/>
      <c r="J101" s="168"/>
      <c r="K101" s="168"/>
      <c r="L101" s="168"/>
    </row>
    <row r="102" spans="1:12" ht="12.75" hidden="1">
      <c r="A102" s="63"/>
      <c r="B102" s="168"/>
      <c r="C102" s="168"/>
      <c r="D102" s="168"/>
      <c r="E102" s="168"/>
      <c r="F102" s="168"/>
      <c r="G102" s="168"/>
      <c r="H102" s="168"/>
      <c r="I102" s="168"/>
      <c r="J102" s="168"/>
      <c r="K102" s="168"/>
      <c r="L102" s="168"/>
    </row>
    <row r="103" spans="1:12" ht="4.5" customHeight="1">
      <c r="A103" s="63"/>
      <c r="B103" s="69"/>
      <c r="C103" s="69"/>
      <c r="D103" s="69"/>
      <c r="E103" s="69"/>
      <c r="F103" s="69"/>
      <c r="G103" s="69"/>
      <c r="H103" s="69"/>
      <c r="I103" s="69"/>
      <c r="J103" s="69"/>
      <c r="K103" s="69"/>
      <c r="L103" s="69"/>
    </row>
    <row r="104" spans="1:12" ht="12.75" customHeight="1">
      <c r="A104" s="63"/>
      <c r="B104" s="67" t="s">
        <v>89</v>
      </c>
      <c r="C104" s="83"/>
      <c r="D104" s="83"/>
      <c r="E104" s="69"/>
      <c r="F104" s="69"/>
      <c r="G104" s="69"/>
      <c r="H104" s="69"/>
      <c r="I104" s="69"/>
      <c r="J104" s="69"/>
      <c r="K104" s="69"/>
      <c r="L104" s="69"/>
    </row>
    <row r="105" spans="1:12" ht="12.75">
      <c r="A105" s="63"/>
      <c r="B105" s="69"/>
      <c r="C105" s="69"/>
      <c r="D105" s="69"/>
      <c r="E105" s="69"/>
      <c r="F105" s="69"/>
      <c r="G105" s="69"/>
      <c r="H105" s="69"/>
      <c r="I105" s="69"/>
      <c r="J105" s="69"/>
      <c r="K105" s="69"/>
      <c r="L105" s="69"/>
    </row>
    <row r="106" spans="1:12" ht="12.75">
      <c r="A106" s="63"/>
      <c r="B106" s="184" t="s">
        <v>179</v>
      </c>
      <c r="C106" s="184"/>
      <c r="D106" s="184"/>
      <c r="E106" s="184"/>
      <c r="F106" s="184"/>
      <c r="G106" s="184"/>
      <c r="H106" s="184"/>
      <c r="I106" s="184"/>
      <c r="J106" s="184"/>
      <c r="K106" s="184"/>
      <c r="L106" s="184"/>
    </row>
    <row r="107" spans="1:12" ht="12.75">
      <c r="A107" s="63"/>
      <c r="B107" s="70" t="s">
        <v>180</v>
      </c>
      <c r="C107" s="70"/>
      <c r="D107" s="70"/>
      <c r="E107" s="70"/>
      <c r="F107" s="70"/>
      <c r="G107" s="70"/>
      <c r="H107" s="70"/>
      <c r="I107" s="70"/>
      <c r="J107" s="70"/>
      <c r="K107" s="70"/>
      <c r="L107" s="70"/>
    </row>
    <row r="108" spans="1:12" ht="12.75">
      <c r="A108" s="63"/>
      <c r="B108" s="70"/>
      <c r="C108" s="70"/>
      <c r="D108" s="70"/>
      <c r="E108" s="70"/>
      <c r="F108" s="70"/>
      <c r="G108" s="70"/>
      <c r="H108" s="70"/>
      <c r="I108" s="70"/>
      <c r="J108" s="70"/>
      <c r="K108" s="70"/>
      <c r="L108" s="70"/>
    </row>
    <row r="109" spans="1:12" ht="12.75">
      <c r="A109" s="63"/>
      <c r="B109" s="69" t="s">
        <v>2</v>
      </c>
      <c r="C109" s="168" t="s">
        <v>215</v>
      </c>
      <c r="D109" s="168"/>
      <c r="E109" s="168"/>
      <c r="F109" s="168"/>
      <c r="G109" s="168"/>
      <c r="H109" s="168"/>
      <c r="I109" s="168"/>
      <c r="J109" s="168"/>
      <c r="K109" s="168"/>
      <c r="L109" s="168"/>
    </row>
    <row r="110" spans="1:12" ht="12.75">
      <c r="A110" s="63"/>
      <c r="B110" s="69"/>
      <c r="C110" s="168"/>
      <c r="D110" s="168"/>
      <c r="E110" s="168"/>
      <c r="F110" s="168"/>
      <c r="G110" s="168"/>
      <c r="H110" s="168"/>
      <c r="I110" s="168"/>
      <c r="J110" s="168"/>
      <c r="K110" s="168"/>
      <c r="L110" s="168"/>
    </row>
    <row r="111" spans="1:12" ht="12.75">
      <c r="A111" s="63"/>
      <c r="B111" s="69"/>
      <c r="C111" s="69"/>
      <c r="D111" s="69"/>
      <c r="E111" s="69"/>
      <c r="F111" s="69"/>
      <c r="G111" s="69"/>
      <c r="H111" s="69"/>
      <c r="I111" s="69"/>
      <c r="J111" s="69"/>
      <c r="K111" s="69"/>
      <c r="L111" s="69"/>
    </row>
    <row r="112" spans="1:12" ht="12.75" customHeight="1">
      <c r="A112" s="63"/>
      <c r="B112" s="69" t="s">
        <v>2</v>
      </c>
      <c r="C112" s="183" t="s">
        <v>181</v>
      </c>
      <c r="D112" s="183"/>
      <c r="E112" s="183"/>
      <c r="F112" s="183"/>
      <c r="G112" s="183"/>
      <c r="H112" s="183"/>
      <c r="I112" s="183"/>
      <c r="J112" s="183"/>
      <c r="K112" s="183"/>
      <c r="L112" s="183"/>
    </row>
    <row r="113" spans="1:12" ht="12.75">
      <c r="A113" s="63"/>
      <c r="B113" s="69"/>
      <c r="C113" s="183"/>
      <c r="D113" s="183"/>
      <c r="E113" s="183"/>
      <c r="F113" s="183"/>
      <c r="G113" s="183"/>
      <c r="H113" s="183"/>
      <c r="I113" s="183"/>
      <c r="J113" s="183"/>
      <c r="K113" s="183"/>
      <c r="L113" s="183"/>
    </row>
    <row r="114" spans="1:12" ht="12.75">
      <c r="A114" s="63"/>
      <c r="B114" s="69" t="s">
        <v>3</v>
      </c>
      <c r="C114" s="168" t="s">
        <v>216</v>
      </c>
      <c r="D114" s="168"/>
      <c r="E114" s="168"/>
      <c r="F114" s="168"/>
      <c r="G114" s="168"/>
      <c r="H114" s="168"/>
      <c r="I114" s="168"/>
      <c r="J114" s="168"/>
      <c r="K114" s="168"/>
      <c r="L114" s="168"/>
    </row>
    <row r="115" spans="1:12" ht="12.75">
      <c r="A115" s="63"/>
      <c r="B115" s="69"/>
      <c r="C115" s="168"/>
      <c r="D115" s="168"/>
      <c r="E115" s="168"/>
      <c r="F115" s="168"/>
      <c r="G115" s="168"/>
      <c r="H115" s="168"/>
      <c r="I115" s="168"/>
      <c r="J115" s="168"/>
      <c r="K115" s="168"/>
      <c r="L115" s="168"/>
    </row>
    <row r="116" spans="1:12" ht="12.75">
      <c r="A116" s="63"/>
      <c r="B116" s="182" t="s">
        <v>242</v>
      </c>
      <c r="C116" s="182"/>
      <c r="D116" s="182"/>
      <c r="E116" s="182"/>
      <c r="F116" s="182"/>
      <c r="G116" s="182"/>
      <c r="H116" s="182"/>
      <c r="I116" s="182"/>
      <c r="J116" s="182"/>
      <c r="K116" s="182"/>
      <c r="L116" s="182"/>
    </row>
    <row r="117" spans="1:12" ht="12.75">
      <c r="A117" s="63"/>
      <c r="B117" s="182"/>
      <c r="C117" s="182"/>
      <c r="D117" s="182"/>
      <c r="E117" s="182"/>
      <c r="F117" s="182"/>
      <c r="G117" s="182"/>
      <c r="H117" s="182"/>
      <c r="I117" s="182"/>
      <c r="J117" s="182"/>
      <c r="K117" s="182"/>
      <c r="L117" s="182"/>
    </row>
    <row r="118" spans="1:12" ht="12.75">
      <c r="A118" s="63"/>
      <c r="B118" s="182"/>
      <c r="C118" s="182"/>
      <c r="D118" s="182"/>
      <c r="E118" s="182"/>
      <c r="F118" s="182"/>
      <c r="G118" s="182"/>
      <c r="H118" s="182"/>
      <c r="I118" s="182"/>
      <c r="J118" s="182"/>
      <c r="K118" s="182"/>
      <c r="L118" s="182"/>
    </row>
    <row r="119" spans="1:2" ht="12.75">
      <c r="A119" s="11" t="s">
        <v>50</v>
      </c>
      <c r="B119" s="4" t="s">
        <v>90</v>
      </c>
    </row>
    <row r="120" spans="1:2" ht="12.75">
      <c r="A120" s="13"/>
      <c r="B120" s="12" t="s">
        <v>91</v>
      </c>
    </row>
    <row r="121" ht="12.75">
      <c r="A121" s="13"/>
    </row>
    <row r="122" spans="1:2" ht="12.75">
      <c r="A122" s="11" t="s">
        <v>51</v>
      </c>
      <c r="B122" s="4" t="s">
        <v>52</v>
      </c>
    </row>
    <row r="123" spans="1:2" ht="12.75">
      <c r="A123" s="13"/>
      <c r="B123" s="12" t="s">
        <v>85</v>
      </c>
    </row>
    <row r="124" ht="12.75">
      <c r="A124" s="13"/>
    </row>
    <row r="125" spans="1:2" ht="12.75">
      <c r="A125" s="11" t="s">
        <v>53</v>
      </c>
      <c r="B125" s="4" t="s">
        <v>54</v>
      </c>
    </row>
    <row r="126" spans="1:10" ht="12.75">
      <c r="A126" s="11"/>
      <c r="B126" s="12" t="s">
        <v>146</v>
      </c>
      <c r="J126" s="13" t="s">
        <v>13</v>
      </c>
    </row>
    <row r="127" spans="1:10" ht="12.75">
      <c r="A127" s="11"/>
      <c r="B127" s="52"/>
      <c r="J127" s="13" t="s">
        <v>13</v>
      </c>
    </row>
    <row r="128" spans="1:2" ht="12.75">
      <c r="A128" s="11" t="s">
        <v>55</v>
      </c>
      <c r="B128" s="4" t="s">
        <v>56</v>
      </c>
    </row>
    <row r="129" spans="1:2" ht="12.75">
      <c r="A129" s="13"/>
      <c r="B129" s="12" t="s">
        <v>86</v>
      </c>
    </row>
    <row r="130" ht="12.75">
      <c r="A130" s="13"/>
    </row>
    <row r="131" spans="1:10" ht="13.5" thickBot="1">
      <c r="A131" s="11" t="s">
        <v>57</v>
      </c>
      <c r="B131" s="4" t="s">
        <v>58</v>
      </c>
      <c r="J131" s="13"/>
    </row>
    <row r="132" spans="1:10" ht="12.75">
      <c r="A132" s="13"/>
      <c r="B132" s="27"/>
      <c r="C132" s="27"/>
      <c r="D132" s="27"/>
      <c r="E132" s="27"/>
      <c r="F132" s="27"/>
      <c r="G132" s="27"/>
      <c r="H132" s="27"/>
      <c r="I132" s="27"/>
      <c r="J132" s="120" t="s">
        <v>240</v>
      </c>
    </row>
    <row r="133" spans="1:10" ht="13.5" thickBot="1">
      <c r="A133" s="13"/>
      <c r="B133" s="27"/>
      <c r="C133" s="27"/>
      <c r="D133" s="27"/>
      <c r="E133" s="27"/>
      <c r="F133" s="27"/>
      <c r="G133" s="27"/>
      <c r="H133" s="27"/>
      <c r="I133" s="27"/>
      <c r="J133" s="86" t="s">
        <v>15</v>
      </c>
    </row>
    <row r="134" spans="1:10" ht="12.75">
      <c r="A134" s="13"/>
      <c r="B134" s="27"/>
      <c r="C134" s="27"/>
      <c r="D134" s="27"/>
      <c r="E134" s="27"/>
      <c r="F134" s="27"/>
      <c r="G134" s="27"/>
      <c r="H134" s="27"/>
      <c r="I134" s="27"/>
      <c r="J134" s="63"/>
    </row>
    <row r="135" spans="1:10" ht="12.75">
      <c r="A135" s="13"/>
      <c r="B135" s="27"/>
      <c r="C135" s="27"/>
      <c r="D135" s="27"/>
      <c r="E135" s="27"/>
      <c r="F135" s="27"/>
      <c r="G135" s="27"/>
      <c r="H135" s="27"/>
      <c r="I135" s="27"/>
      <c r="J135" s="129"/>
    </row>
    <row r="136" spans="1:10" ht="12.75">
      <c r="A136" s="13"/>
      <c r="B136" s="27" t="s">
        <v>59</v>
      </c>
      <c r="C136" s="27"/>
      <c r="D136" s="27"/>
      <c r="E136" s="27"/>
      <c r="F136" s="27"/>
      <c r="G136" s="27"/>
      <c r="H136" s="27"/>
      <c r="I136" s="27"/>
      <c r="J136" s="130">
        <v>2110.08090689</v>
      </c>
    </row>
    <row r="137" spans="1:10" ht="12.75">
      <c r="A137" s="13"/>
      <c r="B137" s="27" t="s">
        <v>159</v>
      </c>
      <c r="C137" s="27"/>
      <c r="D137" s="27"/>
      <c r="E137" s="27"/>
      <c r="F137" s="27"/>
      <c r="G137" s="27"/>
      <c r="H137" s="27"/>
      <c r="I137" s="27"/>
      <c r="J137" s="130">
        <v>223.8135</v>
      </c>
    </row>
    <row r="138" spans="1:10" ht="12.75">
      <c r="A138" s="13"/>
      <c r="B138" s="27" t="s">
        <v>210</v>
      </c>
      <c r="C138" s="27"/>
      <c r="D138" s="27"/>
      <c r="E138" s="27"/>
      <c r="F138" s="27"/>
      <c r="G138" s="27"/>
      <c r="H138" s="27"/>
      <c r="I138" s="27"/>
      <c r="J138" s="132">
        <v>-551.91014998</v>
      </c>
    </row>
    <row r="139" spans="1:10" ht="13.5" thickBot="1">
      <c r="A139" s="13"/>
      <c r="B139" s="27"/>
      <c r="C139" s="27"/>
      <c r="D139" s="27"/>
      <c r="E139" s="27"/>
      <c r="F139" s="27"/>
      <c r="G139" s="27"/>
      <c r="H139" s="27"/>
      <c r="I139" s="27"/>
      <c r="J139" s="131">
        <f>SUM(J136:J138)</f>
        <v>1781.98425691</v>
      </c>
    </row>
    <row r="140" spans="2:10" ht="13.5" thickTop="1">
      <c r="B140" s="27"/>
      <c r="C140" s="27"/>
      <c r="D140" s="27"/>
      <c r="E140" s="27"/>
      <c r="F140" s="27"/>
      <c r="G140" s="27"/>
      <c r="H140" s="27"/>
      <c r="I140" s="27"/>
      <c r="J140" s="27"/>
    </row>
    <row r="141" spans="1:12" ht="12.75">
      <c r="A141" s="11" t="s">
        <v>60</v>
      </c>
      <c r="B141" s="180" t="s">
        <v>105</v>
      </c>
      <c r="C141" s="181"/>
      <c r="D141" s="181"/>
      <c r="E141" s="181"/>
      <c r="F141" s="181"/>
      <c r="G141" s="181"/>
      <c r="H141" s="181"/>
      <c r="I141" s="181"/>
      <c r="J141" s="181"/>
      <c r="K141" s="181"/>
      <c r="L141" s="181"/>
    </row>
    <row r="142" spans="1:12" ht="12.75">
      <c r="A142" s="11"/>
      <c r="B142" s="181"/>
      <c r="C142" s="181"/>
      <c r="D142" s="181"/>
      <c r="E142" s="181"/>
      <c r="F142" s="181"/>
      <c r="G142" s="181"/>
      <c r="H142" s="181"/>
      <c r="I142" s="181"/>
      <c r="J142" s="181"/>
      <c r="K142" s="181"/>
      <c r="L142" s="181"/>
    </row>
    <row r="143" ht="12.75">
      <c r="A143" s="13"/>
    </row>
    <row r="144" spans="1:24" ht="12.75">
      <c r="A144" s="11" t="s">
        <v>61</v>
      </c>
      <c r="B144" s="4" t="s">
        <v>62</v>
      </c>
      <c r="N144" s="169"/>
      <c r="O144" s="169"/>
      <c r="P144" s="169"/>
      <c r="Q144" s="169"/>
      <c r="R144" s="169"/>
      <c r="S144" s="169"/>
      <c r="T144" s="169"/>
      <c r="U144" s="169"/>
      <c r="V144" s="169"/>
      <c r="W144" s="169"/>
      <c r="X144" s="169"/>
    </row>
    <row r="145" spans="1:12" ht="12.75">
      <c r="A145" s="11"/>
      <c r="B145" s="169" t="s">
        <v>250</v>
      </c>
      <c r="C145" s="169"/>
      <c r="D145" s="169"/>
      <c r="E145" s="169"/>
      <c r="F145" s="169"/>
      <c r="G145" s="169"/>
      <c r="H145" s="169"/>
      <c r="I145" s="169"/>
      <c r="J145" s="169"/>
      <c r="K145" s="169"/>
      <c r="L145" s="169"/>
    </row>
    <row r="146" spans="1:12" ht="12.75">
      <c r="A146" s="11"/>
      <c r="B146" s="169"/>
      <c r="C146" s="169"/>
      <c r="D146" s="169"/>
      <c r="E146" s="169"/>
      <c r="F146" s="169"/>
      <c r="G146" s="169"/>
      <c r="H146" s="169"/>
      <c r="I146" s="169"/>
      <c r="J146" s="169"/>
      <c r="K146" s="169"/>
      <c r="L146" s="169"/>
    </row>
    <row r="147" spans="1:12" ht="9.75" customHeight="1">
      <c r="A147" s="11"/>
      <c r="B147" s="169"/>
      <c r="C147" s="169"/>
      <c r="D147" s="169"/>
      <c r="E147" s="169"/>
      <c r="F147" s="169"/>
      <c r="G147" s="169"/>
      <c r="H147" s="169"/>
      <c r="I147" s="169"/>
      <c r="J147" s="169"/>
      <c r="K147" s="169"/>
      <c r="L147" s="169"/>
    </row>
    <row r="148" spans="1:12" ht="1.5" customHeight="1">
      <c r="A148" s="11"/>
      <c r="B148" s="169"/>
      <c r="C148" s="169"/>
      <c r="D148" s="169"/>
      <c r="E148" s="169"/>
      <c r="F148" s="169"/>
      <c r="G148" s="169"/>
      <c r="H148" s="169"/>
      <c r="I148" s="169"/>
      <c r="J148" s="169"/>
      <c r="K148" s="169"/>
      <c r="L148" s="169"/>
    </row>
    <row r="149" spans="1:12" ht="12.75" customHeight="1">
      <c r="A149" s="11"/>
      <c r="B149" s="122"/>
      <c r="C149" s="122"/>
      <c r="D149" s="122"/>
      <c r="E149" s="122"/>
      <c r="F149" s="122"/>
      <c r="G149" s="122"/>
      <c r="H149" s="122"/>
      <c r="I149" s="122"/>
      <c r="J149" s="122"/>
      <c r="K149" s="122"/>
      <c r="L149" s="122"/>
    </row>
    <row r="150" spans="1:12" ht="12.75" customHeight="1">
      <c r="A150" s="11"/>
      <c r="B150" s="169" t="s">
        <v>248</v>
      </c>
      <c r="C150" s="169"/>
      <c r="D150" s="169"/>
      <c r="E150" s="169"/>
      <c r="F150" s="169"/>
      <c r="G150" s="169"/>
      <c r="H150" s="169"/>
      <c r="I150" s="169"/>
      <c r="J150" s="169"/>
      <c r="K150" s="169"/>
      <c r="L150" s="169"/>
    </row>
    <row r="151" spans="1:12" ht="12.75">
      <c r="A151" s="11"/>
      <c r="B151" s="169"/>
      <c r="C151" s="169"/>
      <c r="D151" s="169"/>
      <c r="E151" s="169"/>
      <c r="F151" s="169"/>
      <c r="G151" s="169"/>
      <c r="H151" s="169"/>
      <c r="I151" s="169"/>
      <c r="J151" s="169"/>
      <c r="K151" s="169"/>
      <c r="L151" s="169"/>
    </row>
    <row r="152" spans="1:12" ht="12.75">
      <c r="A152" s="11"/>
      <c r="B152" s="169"/>
      <c r="C152" s="169"/>
      <c r="D152" s="169"/>
      <c r="E152" s="169"/>
      <c r="F152" s="169"/>
      <c r="G152" s="169"/>
      <c r="H152" s="169"/>
      <c r="I152" s="169"/>
      <c r="J152" s="169"/>
      <c r="K152" s="169"/>
      <c r="L152" s="169"/>
    </row>
    <row r="153" spans="1:12" ht="7.5" customHeight="1">
      <c r="A153" s="11"/>
      <c r="B153" s="169"/>
      <c r="C153" s="169"/>
      <c r="D153" s="169"/>
      <c r="E153" s="169"/>
      <c r="F153" s="169"/>
      <c r="G153" s="169"/>
      <c r="H153" s="169"/>
      <c r="I153" s="169"/>
      <c r="J153" s="169"/>
      <c r="K153" s="169"/>
      <c r="L153" s="169"/>
    </row>
    <row r="154" spans="1:12" s="27" customFormat="1" ht="12.75" customHeight="1">
      <c r="A154" s="55"/>
      <c r="B154" s="146" t="s">
        <v>249</v>
      </c>
      <c r="C154" s="146"/>
      <c r="D154" s="146"/>
      <c r="E154" s="146"/>
      <c r="F154" s="146"/>
      <c r="G154" s="146"/>
      <c r="H154" s="146"/>
      <c r="I154" s="146"/>
      <c r="J154" s="146"/>
      <c r="K154" s="146"/>
      <c r="L154" s="146"/>
    </row>
    <row r="155" spans="1:12" s="27" customFormat="1" ht="12.75" customHeight="1">
      <c r="A155" s="55"/>
      <c r="B155" s="169"/>
      <c r="C155" s="169"/>
      <c r="D155" s="169"/>
      <c r="E155" s="169"/>
      <c r="F155" s="169"/>
      <c r="G155" s="169"/>
      <c r="H155" s="169"/>
      <c r="I155" s="169"/>
      <c r="J155" s="169"/>
      <c r="K155" s="169"/>
      <c r="L155" s="169"/>
    </row>
    <row r="156" spans="1:12" s="27" customFormat="1" ht="2.25" customHeight="1">
      <c r="A156" s="55"/>
      <c r="B156" s="169"/>
      <c r="C156" s="169"/>
      <c r="D156" s="169"/>
      <c r="E156" s="169"/>
      <c r="F156" s="169"/>
      <c r="G156" s="169"/>
      <c r="H156" s="169"/>
      <c r="I156" s="169"/>
      <c r="J156" s="169"/>
      <c r="K156" s="169"/>
      <c r="L156" s="169"/>
    </row>
    <row r="157" spans="1:12" s="27" customFormat="1" ht="13.5" customHeight="1" hidden="1">
      <c r="A157" s="55"/>
      <c r="B157" s="169"/>
      <c r="C157" s="169"/>
      <c r="D157" s="169"/>
      <c r="E157" s="169"/>
      <c r="F157" s="169"/>
      <c r="G157" s="169"/>
      <c r="H157" s="169"/>
      <c r="I157" s="169"/>
      <c r="J157" s="169"/>
      <c r="K157" s="169"/>
      <c r="L157" s="169"/>
    </row>
    <row r="158" spans="1:12" s="27" customFormat="1" ht="12.75" customHeight="1" hidden="1">
      <c r="A158" s="55"/>
      <c r="B158" s="169"/>
      <c r="C158" s="169"/>
      <c r="D158" s="169"/>
      <c r="E158" s="169"/>
      <c r="F158" s="169"/>
      <c r="G158" s="169"/>
      <c r="H158" s="169"/>
      <c r="I158" s="169"/>
      <c r="J158" s="169"/>
      <c r="K158" s="169"/>
      <c r="L158" s="169"/>
    </row>
    <row r="159" spans="1:12" s="27" customFormat="1" ht="12.75">
      <c r="A159" s="55"/>
      <c r="B159" s="122"/>
      <c r="C159" s="122"/>
      <c r="D159" s="122"/>
      <c r="E159" s="122"/>
      <c r="F159" s="122"/>
      <c r="G159" s="122"/>
      <c r="H159" s="122"/>
      <c r="I159" s="122"/>
      <c r="J159" s="122"/>
      <c r="K159" s="122"/>
      <c r="L159" s="122"/>
    </row>
    <row r="160" spans="1:20" ht="12.75">
      <c r="A160" s="11" t="s">
        <v>63</v>
      </c>
      <c r="B160" s="4" t="s">
        <v>64</v>
      </c>
      <c r="N160" s="25"/>
      <c r="O160" s="25"/>
      <c r="P160" s="25"/>
      <c r="Q160" s="39"/>
      <c r="R160" s="39"/>
      <c r="S160" s="39"/>
      <c r="T160" s="25"/>
    </row>
    <row r="161" spans="1:20" ht="12.75">
      <c r="A161" s="11"/>
      <c r="B161" s="169" t="s">
        <v>247</v>
      </c>
      <c r="C161" s="169"/>
      <c r="D161" s="169"/>
      <c r="E161" s="169"/>
      <c r="F161" s="169"/>
      <c r="G161" s="169"/>
      <c r="H161" s="169"/>
      <c r="I161" s="169"/>
      <c r="J161" s="169"/>
      <c r="K161" s="169"/>
      <c r="L161" s="169"/>
      <c r="N161" s="25"/>
      <c r="O161" s="25"/>
      <c r="P161" s="25"/>
      <c r="Q161" s="39"/>
      <c r="R161" s="39"/>
      <c r="S161" s="39"/>
      <c r="T161" s="25"/>
    </row>
    <row r="162" spans="1:20" ht="12.75">
      <c r="A162" s="11"/>
      <c r="B162" s="169"/>
      <c r="C162" s="169"/>
      <c r="D162" s="169"/>
      <c r="E162" s="169"/>
      <c r="F162" s="169"/>
      <c r="G162" s="169"/>
      <c r="H162" s="169"/>
      <c r="I162" s="169"/>
      <c r="J162" s="169"/>
      <c r="K162" s="169"/>
      <c r="L162" s="169"/>
      <c r="N162" s="25"/>
      <c r="O162" s="25"/>
      <c r="P162" s="25"/>
      <c r="Q162" s="39"/>
      <c r="R162" s="39"/>
      <c r="S162" s="39"/>
      <c r="T162" s="25"/>
    </row>
    <row r="163" spans="1:20" ht="12.75">
      <c r="A163" s="11"/>
      <c r="B163" s="169"/>
      <c r="C163" s="169"/>
      <c r="D163" s="169"/>
      <c r="E163" s="169"/>
      <c r="F163" s="169"/>
      <c r="G163" s="169"/>
      <c r="H163" s="169"/>
      <c r="I163" s="169"/>
      <c r="J163" s="169"/>
      <c r="K163" s="169"/>
      <c r="L163" s="169"/>
      <c r="N163" s="25"/>
      <c r="O163" s="25"/>
      <c r="P163" s="25"/>
      <c r="Q163" s="39"/>
      <c r="R163" s="39"/>
      <c r="S163" s="39"/>
      <c r="T163" s="25"/>
    </row>
    <row r="164" spans="1:20" ht="12.75">
      <c r="A164" s="11"/>
      <c r="B164" s="169"/>
      <c r="C164" s="169"/>
      <c r="D164" s="169"/>
      <c r="E164" s="169"/>
      <c r="F164" s="169"/>
      <c r="G164" s="169"/>
      <c r="H164" s="169"/>
      <c r="I164" s="169"/>
      <c r="J164" s="169"/>
      <c r="K164" s="169"/>
      <c r="L164" s="169"/>
      <c r="N164" s="25"/>
      <c r="O164" s="25"/>
      <c r="P164" s="25"/>
      <c r="Q164" s="39"/>
      <c r="R164" s="39"/>
      <c r="S164" s="39"/>
      <c r="T164" s="25"/>
    </row>
    <row r="165" spans="1:20" ht="12.75">
      <c r="A165" s="11"/>
      <c r="B165" s="4"/>
      <c r="N165" s="25"/>
      <c r="O165" s="25"/>
      <c r="P165" s="25"/>
      <c r="Q165" s="39"/>
      <c r="R165" s="39"/>
      <c r="S165" s="39"/>
      <c r="T165" s="25"/>
    </row>
    <row r="166" spans="1:20" ht="12.75">
      <c r="A166" s="11"/>
      <c r="B166" s="169" t="s">
        <v>251</v>
      </c>
      <c r="C166" s="169"/>
      <c r="D166" s="169"/>
      <c r="E166" s="169"/>
      <c r="F166" s="169"/>
      <c r="G166" s="169"/>
      <c r="H166" s="169"/>
      <c r="I166" s="169"/>
      <c r="J166" s="169"/>
      <c r="K166" s="169"/>
      <c r="L166" s="169"/>
      <c r="N166" s="25"/>
      <c r="O166" s="25"/>
      <c r="P166" s="25"/>
      <c r="Q166" s="39"/>
      <c r="R166" s="39"/>
      <c r="S166" s="39"/>
      <c r="T166" s="25"/>
    </row>
    <row r="167" spans="1:20" ht="12.75">
      <c r="A167" s="11"/>
      <c r="B167" s="169"/>
      <c r="C167" s="169"/>
      <c r="D167" s="169"/>
      <c r="E167" s="169"/>
      <c r="F167" s="169"/>
      <c r="G167" s="169"/>
      <c r="H167" s="169"/>
      <c r="I167" s="169"/>
      <c r="J167" s="169"/>
      <c r="K167" s="169"/>
      <c r="L167" s="169"/>
      <c r="N167" s="25"/>
      <c r="O167" s="25"/>
      <c r="P167" s="25"/>
      <c r="Q167" s="39"/>
      <c r="R167" s="39"/>
      <c r="S167" s="39"/>
      <c r="T167" s="25"/>
    </row>
    <row r="168" spans="1:20" ht="12.75">
      <c r="A168" s="11"/>
      <c r="B168" s="169"/>
      <c r="C168" s="169"/>
      <c r="D168" s="169"/>
      <c r="E168" s="169"/>
      <c r="F168" s="169"/>
      <c r="G168" s="169"/>
      <c r="H168" s="169"/>
      <c r="I168" s="169"/>
      <c r="J168" s="169"/>
      <c r="K168" s="169"/>
      <c r="L168" s="169"/>
      <c r="N168" s="25"/>
      <c r="O168" s="25"/>
      <c r="P168" s="25"/>
      <c r="Q168" s="39"/>
      <c r="R168" s="39"/>
      <c r="S168" s="39"/>
      <c r="T168" s="25"/>
    </row>
    <row r="169" spans="1:20" ht="12.75">
      <c r="A169" s="11"/>
      <c r="B169" s="169"/>
      <c r="C169" s="169"/>
      <c r="D169" s="169"/>
      <c r="E169" s="169"/>
      <c r="F169" s="169"/>
      <c r="G169" s="169"/>
      <c r="H169" s="169"/>
      <c r="I169" s="169"/>
      <c r="J169" s="169"/>
      <c r="K169" s="169"/>
      <c r="L169" s="169"/>
      <c r="N169" s="25"/>
      <c r="O169" s="25"/>
      <c r="P169" s="25"/>
      <c r="Q169" s="39"/>
      <c r="R169" s="39"/>
      <c r="S169" s="39"/>
      <c r="T169" s="25"/>
    </row>
    <row r="170" spans="1:12" ht="13.5" customHeight="1">
      <c r="A170" s="11"/>
      <c r="B170" s="54"/>
      <c r="C170" s="54"/>
      <c r="D170" s="54"/>
      <c r="E170" s="54"/>
      <c r="F170" s="54"/>
      <c r="G170" s="54"/>
      <c r="H170" s="54"/>
      <c r="I170" s="54"/>
      <c r="J170" s="54"/>
      <c r="K170" s="54"/>
      <c r="L170" s="54"/>
    </row>
    <row r="171" spans="1:2" ht="12.75">
      <c r="A171" s="11" t="s">
        <v>65</v>
      </c>
      <c r="B171" s="4" t="s">
        <v>66</v>
      </c>
    </row>
    <row r="172" spans="1:20" ht="12.75" customHeight="1" hidden="1">
      <c r="A172" s="13"/>
      <c r="B172" s="147"/>
      <c r="C172" s="147"/>
      <c r="D172" s="147"/>
      <c r="E172" s="147"/>
      <c r="F172" s="147"/>
      <c r="G172" s="147"/>
      <c r="H172" s="147"/>
      <c r="I172" s="147"/>
      <c r="J172" s="147"/>
      <c r="K172" s="147"/>
      <c r="L172" s="147"/>
      <c r="N172" s="25"/>
      <c r="O172" s="25"/>
      <c r="P172" s="25"/>
      <c r="Q172" s="25"/>
      <c r="R172" s="25"/>
      <c r="S172" s="25"/>
      <c r="T172" s="25"/>
    </row>
    <row r="173" spans="1:20" ht="55.5" customHeight="1">
      <c r="A173" s="13"/>
      <c r="B173" s="148" t="s">
        <v>252</v>
      </c>
      <c r="C173" s="149"/>
      <c r="D173" s="149"/>
      <c r="E173" s="149"/>
      <c r="F173" s="149"/>
      <c r="G173" s="149"/>
      <c r="H173" s="149"/>
      <c r="I173" s="149"/>
      <c r="J173" s="149"/>
      <c r="K173" s="149"/>
      <c r="L173" s="149"/>
      <c r="N173" s="25"/>
      <c r="O173" s="25"/>
      <c r="P173" s="25"/>
      <c r="Q173" s="25"/>
      <c r="R173" s="25"/>
      <c r="S173" s="25"/>
      <c r="T173" s="25"/>
    </row>
    <row r="174" spans="1:20" ht="14.25" customHeight="1">
      <c r="A174" s="13"/>
      <c r="B174" s="27"/>
      <c r="C174" s="27"/>
      <c r="D174" s="27"/>
      <c r="E174" s="27"/>
      <c r="F174" s="27"/>
      <c r="G174" s="27"/>
      <c r="H174" s="27"/>
      <c r="I174" s="27"/>
      <c r="J174" s="27"/>
      <c r="K174" s="27"/>
      <c r="L174" s="27"/>
      <c r="N174" s="25"/>
      <c r="O174" s="25"/>
      <c r="P174" s="25"/>
      <c r="Q174" s="25"/>
      <c r="R174" s="25"/>
      <c r="S174" s="25"/>
      <c r="T174" s="25"/>
    </row>
    <row r="175" spans="1:20" ht="14.25" customHeight="1">
      <c r="A175" s="13"/>
      <c r="B175" s="27" t="s">
        <v>225</v>
      </c>
      <c r="C175" s="27"/>
      <c r="D175" s="27"/>
      <c r="E175" s="27"/>
      <c r="F175" s="27"/>
      <c r="G175" s="27"/>
      <c r="H175" s="27"/>
      <c r="I175" s="27"/>
      <c r="J175" s="27"/>
      <c r="K175" s="27"/>
      <c r="L175" s="27"/>
      <c r="N175" s="25"/>
      <c r="O175" s="25"/>
      <c r="P175" s="25"/>
      <c r="Q175" s="25"/>
      <c r="R175" s="25"/>
      <c r="S175" s="25"/>
      <c r="T175" s="25"/>
    </row>
    <row r="176" spans="1:20" ht="14.25" customHeight="1">
      <c r="A176" s="13"/>
      <c r="B176" s="27" t="s">
        <v>226</v>
      </c>
      <c r="C176" s="27"/>
      <c r="D176" s="27"/>
      <c r="E176" s="27"/>
      <c r="F176" s="27"/>
      <c r="G176" s="27"/>
      <c r="H176" s="27"/>
      <c r="I176" s="27"/>
      <c r="J176" s="27"/>
      <c r="K176" s="27"/>
      <c r="L176" s="27"/>
      <c r="N176" s="25"/>
      <c r="O176" s="25"/>
      <c r="P176" s="25"/>
      <c r="Q176" s="25"/>
      <c r="R176" s="25"/>
      <c r="S176" s="25"/>
      <c r="T176" s="25"/>
    </row>
    <row r="177" spans="1:20" ht="14.25" customHeight="1">
      <c r="A177" s="13"/>
      <c r="B177" s="27" t="s">
        <v>227</v>
      </c>
      <c r="C177" s="27"/>
      <c r="D177" s="27"/>
      <c r="E177" s="27"/>
      <c r="F177" s="27"/>
      <c r="G177" s="27"/>
      <c r="H177" s="27"/>
      <c r="I177" s="27"/>
      <c r="J177" s="27"/>
      <c r="K177" s="27"/>
      <c r="L177" s="27"/>
      <c r="N177" s="25"/>
      <c r="O177" s="25"/>
      <c r="P177" s="25"/>
      <c r="Q177" s="25"/>
      <c r="R177" s="25"/>
      <c r="S177" s="25"/>
      <c r="T177" s="25"/>
    </row>
    <row r="178" spans="1:20" ht="14.25" customHeight="1">
      <c r="A178" s="13"/>
      <c r="B178" s="27"/>
      <c r="C178" s="27"/>
      <c r="D178" s="27"/>
      <c r="E178" s="27"/>
      <c r="F178" s="27"/>
      <c r="G178" s="27"/>
      <c r="H178" s="27"/>
      <c r="I178" s="27"/>
      <c r="J178" s="27"/>
      <c r="K178" s="27"/>
      <c r="L178" s="27"/>
      <c r="N178" s="25"/>
      <c r="O178" s="25"/>
      <c r="P178" s="25"/>
      <c r="Q178" s="25"/>
      <c r="R178" s="25"/>
      <c r="S178" s="25"/>
      <c r="T178" s="25"/>
    </row>
    <row r="179" spans="1:2" ht="12.75">
      <c r="A179" s="11" t="s">
        <v>67</v>
      </c>
      <c r="B179" s="4" t="s">
        <v>68</v>
      </c>
    </row>
    <row r="180" spans="1:12" ht="25.5" customHeight="1">
      <c r="A180" s="13"/>
      <c r="B180" s="179" t="s">
        <v>147</v>
      </c>
      <c r="C180" s="179"/>
      <c r="D180" s="179"/>
      <c r="E180" s="179"/>
      <c r="F180" s="179"/>
      <c r="G180" s="179"/>
      <c r="H180" s="179"/>
      <c r="I180" s="179"/>
      <c r="J180" s="179"/>
      <c r="K180" s="179"/>
      <c r="L180" s="179"/>
    </row>
    <row r="181" ht="12.75">
      <c r="A181" s="13"/>
    </row>
    <row r="182" spans="1:12" ht="12.75">
      <c r="A182" s="79" t="s">
        <v>69</v>
      </c>
      <c r="B182" s="80" t="s">
        <v>4</v>
      </c>
      <c r="C182" s="68"/>
      <c r="D182" s="68"/>
      <c r="E182" s="68"/>
      <c r="F182" s="68"/>
      <c r="G182" s="68"/>
      <c r="H182" s="68"/>
      <c r="I182" s="68"/>
      <c r="J182" s="68"/>
      <c r="K182" s="68"/>
      <c r="L182" s="68"/>
    </row>
    <row r="183" spans="1:12" ht="12.75">
      <c r="A183" s="81"/>
      <c r="B183" s="68" t="s">
        <v>178</v>
      </c>
      <c r="C183" s="68"/>
      <c r="D183" s="68"/>
      <c r="E183" s="68"/>
      <c r="F183" s="68"/>
      <c r="G183" s="68"/>
      <c r="H183" s="68"/>
      <c r="I183" s="68"/>
      <c r="J183" s="81"/>
      <c r="K183" s="68"/>
      <c r="L183" s="81"/>
    </row>
    <row r="184" spans="1:12" ht="12.75">
      <c r="A184" s="81"/>
      <c r="B184" s="68" t="s">
        <v>217</v>
      </c>
      <c r="C184" s="68"/>
      <c r="D184" s="68"/>
      <c r="E184" s="68"/>
      <c r="F184" s="68"/>
      <c r="G184" s="68"/>
      <c r="H184" s="68"/>
      <c r="I184" s="68"/>
      <c r="J184" s="81"/>
      <c r="K184" s="68"/>
      <c r="L184" s="81"/>
    </row>
    <row r="185" spans="1:12" ht="12.75">
      <c r="A185" s="81"/>
      <c r="B185" s="68" t="s">
        <v>228</v>
      </c>
      <c r="C185" s="68"/>
      <c r="D185" s="68"/>
      <c r="E185" s="68"/>
      <c r="F185" s="68"/>
      <c r="G185" s="68"/>
      <c r="H185" s="68"/>
      <c r="I185" s="68"/>
      <c r="J185" s="81"/>
      <c r="K185" s="68"/>
      <c r="L185" s="81"/>
    </row>
    <row r="186" spans="1:12" ht="12.75">
      <c r="A186" s="81"/>
      <c r="B186" s="68"/>
      <c r="C186" s="68"/>
      <c r="D186" s="68"/>
      <c r="E186" s="68"/>
      <c r="F186" s="68"/>
      <c r="G186" s="68"/>
      <c r="H186" s="68"/>
      <c r="I186" s="68"/>
      <c r="J186" s="81"/>
      <c r="K186" s="81"/>
      <c r="L186" s="81"/>
    </row>
    <row r="187" spans="1:12" ht="12.75">
      <c r="A187" s="11" t="s">
        <v>70</v>
      </c>
      <c r="B187" s="64" t="s">
        <v>122</v>
      </c>
      <c r="C187" s="27"/>
      <c r="D187" s="27"/>
      <c r="E187" s="27"/>
      <c r="F187" s="27"/>
      <c r="G187" s="27"/>
      <c r="H187" s="27"/>
      <c r="I187" s="27"/>
      <c r="J187" s="27"/>
      <c r="K187" s="27"/>
      <c r="L187" s="27"/>
    </row>
    <row r="188" spans="1:12" ht="12.75">
      <c r="A188" s="13"/>
      <c r="B188" s="67" t="s">
        <v>123</v>
      </c>
      <c r="C188" s="67"/>
      <c r="D188" s="67"/>
      <c r="E188" s="67"/>
      <c r="F188" s="67"/>
      <c r="G188" s="67"/>
      <c r="H188" s="67"/>
      <c r="I188" s="67"/>
      <c r="J188" s="67"/>
      <c r="K188" s="67"/>
      <c r="L188" s="67"/>
    </row>
    <row r="189" ht="12.75">
      <c r="A189" s="13"/>
    </row>
    <row r="190" spans="1:2" ht="12.75">
      <c r="A190" s="11" t="s">
        <v>71</v>
      </c>
      <c r="B190" s="4" t="s">
        <v>72</v>
      </c>
    </row>
    <row r="191" spans="1:12" ht="12.75">
      <c r="A191" s="13"/>
      <c r="B191" s="15" t="s">
        <v>106</v>
      </c>
      <c r="C191" s="15"/>
      <c r="D191" s="15"/>
      <c r="E191" s="15"/>
      <c r="F191" s="15"/>
      <c r="G191" s="15"/>
      <c r="H191" s="15"/>
      <c r="I191" s="15"/>
      <c r="J191" s="15"/>
      <c r="K191" s="15"/>
      <c r="L191" s="15"/>
    </row>
    <row r="192" spans="1:12" ht="12.75">
      <c r="A192" s="13"/>
      <c r="B192" s="15"/>
      <c r="C192" s="15"/>
      <c r="D192" s="15"/>
      <c r="E192" s="15"/>
      <c r="F192" s="15"/>
      <c r="G192" s="15"/>
      <c r="H192" s="15"/>
      <c r="I192" s="15"/>
      <c r="J192" s="15"/>
      <c r="K192" s="15"/>
      <c r="L192" s="15"/>
    </row>
    <row r="193" spans="1:4" ht="12.75">
      <c r="A193" s="55" t="s">
        <v>73</v>
      </c>
      <c r="B193" s="64" t="s">
        <v>74</v>
      </c>
      <c r="C193" s="27"/>
      <c r="D193" s="27"/>
    </row>
    <row r="194" spans="1:12" ht="12.75">
      <c r="A194" s="63"/>
      <c r="B194" s="67" t="s">
        <v>93</v>
      </c>
      <c r="C194" s="67"/>
      <c r="D194" s="67"/>
      <c r="E194" s="15"/>
      <c r="F194" s="15"/>
      <c r="G194" s="15"/>
      <c r="H194" s="15"/>
      <c r="I194" s="15"/>
      <c r="J194" s="15"/>
      <c r="K194" s="15"/>
      <c r="L194" s="15"/>
    </row>
    <row r="195" spans="1:12" ht="12.75">
      <c r="A195" s="13"/>
      <c r="B195" s="15"/>
      <c r="C195" s="15"/>
      <c r="D195" s="15"/>
      <c r="E195" s="15"/>
      <c r="F195" s="15"/>
      <c r="G195" s="15"/>
      <c r="H195" s="15"/>
      <c r="I195" s="15"/>
      <c r="J195" s="15"/>
      <c r="K195" s="15"/>
      <c r="L195" s="15"/>
    </row>
    <row r="196" spans="1:10" ht="13.5" thickBot="1">
      <c r="A196" s="55" t="s">
        <v>75</v>
      </c>
      <c r="B196" s="64" t="s">
        <v>124</v>
      </c>
      <c r="C196" s="27"/>
      <c r="D196" s="27"/>
      <c r="E196" s="27"/>
      <c r="F196" s="27"/>
      <c r="G196" s="27"/>
      <c r="H196" s="27"/>
      <c r="I196" s="27"/>
      <c r="J196" s="27"/>
    </row>
    <row r="197" spans="1:10" ht="12.75">
      <c r="A197" s="55"/>
      <c r="B197" s="64"/>
      <c r="C197" s="27"/>
      <c r="D197" s="27"/>
      <c r="E197" s="27"/>
      <c r="F197" s="27"/>
      <c r="G197" s="27"/>
      <c r="H197" s="27"/>
      <c r="I197" s="27"/>
      <c r="J197" s="85" t="s">
        <v>240</v>
      </c>
    </row>
    <row r="198" spans="1:10" ht="13.5" thickBot="1">
      <c r="A198" s="55"/>
      <c r="B198" s="27"/>
      <c r="C198" s="27"/>
      <c r="D198" s="27"/>
      <c r="E198" s="27"/>
      <c r="F198" s="27"/>
      <c r="G198" s="27"/>
      <c r="H198" s="27"/>
      <c r="I198" s="27"/>
      <c r="J198" s="86" t="s">
        <v>15</v>
      </c>
    </row>
    <row r="199" spans="1:10" ht="12.75">
      <c r="A199" s="55"/>
      <c r="B199" s="27" t="s">
        <v>125</v>
      </c>
      <c r="C199" s="27"/>
      <c r="D199" s="27"/>
      <c r="E199" s="27"/>
      <c r="F199" s="27"/>
      <c r="G199" s="27"/>
      <c r="H199" s="27"/>
      <c r="I199" s="27"/>
      <c r="J199" s="63"/>
    </row>
    <row r="200" spans="1:10" ht="13.5" thickBot="1">
      <c r="A200" s="55"/>
      <c r="B200" s="27" t="s">
        <v>126</v>
      </c>
      <c r="C200" s="27"/>
      <c r="D200" s="27"/>
      <c r="E200" s="27"/>
      <c r="F200" s="27"/>
      <c r="G200" s="27"/>
      <c r="H200" s="27"/>
      <c r="I200" s="27"/>
      <c r="J200" s="77">
        <f>'Balance Sheet'!$D$26</f>
        <v>551.91014998</v>
      </c>
    </row>
    <row r="201" spans="1:10" ht="13.5" thickTop="1">
      <c r="A201" s="55"/>
      <c r="B201" s="64"/>
      <c r="C201" s="27"/>
      <c r="D201" s="27"/>
      <c r="E201" s="27"/>
      <c r="F201" s="27"/>
      <c r="G201" s="27"/>
      <c r="H201" s="27"/>
      <c r="I201" s="27"/>
      <c r="J201" s="78" t="s">
        <v>13</v>
      </c>
    </row>
    <row r="202" spans="1:10" ht="12.75">
      <c r="A202" s="11"/>
      <c r="B202" s="4"/>
      <c r="J202" s="44"/>
    </row>
    <row r="203" spans="1:2" ht="12.75">
      <c r="A203" s="11" t="s">
        <v>76</v>
      </c>
      <c r="B203" s="4" t="s">
        <v>77</v>
      </c>
    </row>
    <row r="204" spans="1:12" ht="12.75">
      <c r="A204" s="13"/>
      <c r="B204" s="184" t="s">
        <v>127</v>
      </c>
      <c r="C204" s="184"/>
      <c r="D204" s="184"/>
      <c r="E204" s="184"/>
      <c r="F204" s="184"/>
      <c r="G204" s="184"/>
      <c r="H204" s="184"/>
      <c r="I204" s="184"/>
      <c r="J204" s="184"/>
      <c r="K204" s="51"/>
      <c r="L204" s="51"/>
    </row>
    <row r="205" spans="1:12" ht="12.75">
      <c r="A205" s="13"/>
      <c r="B205" s="51"/>
      <c r="C205" s="51"/>
      <c r="D205" s="51"/>
      <c r="E205" s="51"/>
      <c r="F205" s="51"/>
      <c r="G205" s="51"/>
      <c r="H205" s="51"/>
      <c r="I205" s="51"/>
      <c r="J205" s="51"/>
      <c r="K205" s="51"/>
      <c r="L205" s="51"/>
    </row>
    <row r="206" spans="1:2" ht="12.75">
      <c r="A206" s="11" t="s">
        <v>78</v>
      </c>
      <c r="B206" s="4" t="s">
        <v>96</v>
      </c>
    </row>
    <row r="207" spans="1:2" ht="12.75">
      <c r="A207" s="13"/>
      <c r="B207" s="12" t="s">
        <v>128</v>
      </c>
    </row>
    <row r="208" ht="12.75">
      <c r="A208" s="13"/>
    </row>
    <row r="209" spans="1:2" ht="12.75">
      <c r="A209" s="11" t="s">
        <v>79</v>
      </c>
      <c r="B209" s="4" t="s">
        <v>10</v>
      </c>
    </row>
    <row r="210" spans="1:2" ht="12.75">
      <c r="A210" s="13"/>
      <c r="B210" s="12" t="s">
        <v>108</v>
      </c>
    </row>
    <row r="211" ht="12.75">
      <c r="A211" s="13"/>
    </row>
    <row r="212" spans="1:2" ht="12.75">
      <c r="A212" s="11" t="s">
        <v>80</v>
      </c>
      <c r="B212" s="4" t="s">
        <v>99</v>
      </c>
    </row>
    <row r="213" spans="1:12" ht="25.5" customHeight="1">
      <c r="A213" s="13"/>
      <c r="B213" s="148" t="s">
        <v>129</v>
      </c>
      <c r="C213" s="148"/>
      <c r="D213" s="148"/>
      <c r="E213" s="148"/>
      <c r="F213" s="148"/>
      <c r="G213" s="148"/>
      <c r="H213" s="148"/>
      <c r="I213" s="148"/>
      <c r="J213" s="148"/>
      <c r="K213" s="148"/>
      <c r="L213" s="148"/>
    </row>
    <row r="214" spans="1:12" ht="13.5" thickBot="1">
      <c r="A214" s="13"/>
      <c r="B214" s="63"/>
      <c r="C214" s="27"/>
      <c r="D214" s="27"/>
      <c r="E214" s="27"/>
      <c r="F214" s="27"/>
      <c r="G214" s="27"/>
      <c r="H214" s="27"/>
      <c r="I214" s="27"/>
      <c r="J214" s="27"/>
      <c r="K214" s="27"/>
      <c r="L214" s="27"/>
    </row>
    <row r="215" spans="1:12" ht="13.5" thickBot="1">
      <c r="A215" s="13"/>
      <c r="B215" s="63"/>
      <c r="C215" s="27"/>
      <c r="D215" s="27"/>
      <c r="E215" s="27"/>
      <c r="F215" s="27"/>
      <c r="G215" s="27"/>
      <c r="H215" s="27"/>
      <c r="I215" s="87" t="s">
        <v>130</v>
      </c>
      <c r="J215" s="87" t="s">
        <v>237</v>
      </c>
      <c r="K215" s="27"/>
      <c r="L215" s="27"/>
    </row>
    <row r="216" spans="1:12" ht="12.75">
      <c r="A216" s="13"/>
      <c r="B216" s="63"/>
      <c r="C216" s="27"/>
      <c r="D216" s="27"/>
      <c r="E216" s="27"/>
      <c r="F216" s="27"/>
      <c r="G216" s="27"/>
      <c r="H216" s="27"/>
      <c r="I216" s="27"/>
      <c r="J216" s="27"/>
      <c r="K216" s="27"/>
      <c r="L216" s="27"/>
    </row>
    <row r="217" spans="1:12" ht="12.75">
      <c r="A217" s="13"/>
      <c r="B217" s="172" t="s">
        <v>142</v>
      </c>
      <c r="C217" s="172"/>
      <c r="D217" s="172"/>
      <c r="E217" s="172"/>
      <c r="F217" s="27"/>
      <c r="G217" s="27"/>
      <c r="H217" s="27"/>
      <c r="I217" s="65">
        <v>-2341.6692652</v>
      </c>
      <c r="J217" s="65">
        <v>-4247.931523519999</v>
      </c>
      <c r="K217" s="27"/>
      <c r="L217" s="27"/>
    </row>
    <row r="218" spans="1:12" ht="12.75">
      <c r="A218" s="13"/>
      <c r="B218" s="172" t="s">
        <v>131</v>
      </c>
      <c r="C218" s="172"/>
      <c r="D218" s="172"/>
      <c r="E218" s="172"/>
      <c r="F218" s="172"/>
      <c r="G218" s="172"/>
      <c r="H218" s="27"/>
      <c r="I218" s="144">
        <f>79985054.3478261/1000</f>
        <v>79985.0543478261</v>
      </c>
      <c r="J218" s="144">
        <f>79985054.3478261/1000</f>
        <v>79985.0543478261</v>
      </c>
      <c r="K218" s="27"/>
      <c r="L218" s="27"/>
    </row>
    <row r="219" spans="1:12" ht="13.5" thickBot="1">
      <c r="A219" s="13"/>
      <c r="B219" s="172" t="s">
        <v>132</v>
      </c>
      <c r="C219" s="172"/>
      <c r="D219" s="172"/>
      <c r="E219" s="172"/>
      <c r="F219" s="172"/>
      <c r="G219" s="27"/>
      <c r="H219" s="27"/>
      <c r="I219" s="118">
        <f>+I217/I218*100</f>
        <v>-2.927633523904262</v>
      </c>
      <c r="J219" s="118">
        <f>+J217/J218*100</f>
        <v>-5.310906591433045</v>
      </c>
      <c r="K219" s="27"/>
      <c r="L219" s="27"/>
    </row>
    <row r="220" spans="1:12" ht="12.75">
      <c r="A220" s="13"/>
      <c r="B220" s="165"/>
      <c r="C220" s="165"/>
      <c r="D220" s="165"/>
      <c r="E220" s="42"/>
      <c r="F220" s="42"/>
      <c r="G220" s="42"/>
      <c r="H220" s="42"/>
      <c r="I220" s="42"/>
      <c r="J220" s="42"/>
      <c r="K220" s="42"/>
      <c r="L220" s="42"/>
    </row>
    <row r="221" spans="1:12" ht="12.75">
      <c r="A221" s="13"/>
      <c r="B221" s="13"/>
      <c r="C221" s="13"/>
      <c r="D221" s="13"/>
      <c r="E221" s="42"/>
      <c r="F221" s="42"/>
      <c r="G221" s="42"/>
      <c r="H221" s="42"/>
      <c r="I221" s="42"/>
      <c r="J221" s="42"/>
      <c r="K221" s="42"/>
      <c r="L221" s="42"/>
    </row>
    <row r="222" spans="1:12" ht="12.75">
      <c r="A222" s="12" t="s">
        <v>11</v>
      </c>
      <c r="L222" s="27"/>
    </row>
    <row r="223" ht="12.75">
      <c r="L223" s="27"/>
    </row>
    <row r="226" ht="12.75">
      <c r="A226" s="12" t="s">
        <v>143</v>
      </c>
    </row>
    <row r="227" ht="12.75">
      <c r="A227" s="12" t="s">
        <v>218</v>
      </c>
    </row>
    <row r="229" ht="12.75">
      <c r="A229" s="12" t="s">
        <v>110</v>
      </c>
    </row>
    <row r="231" spans="1:4" ht="12.75">
      <c r="A231" s="12" t="s">
        <v>12</v>
      </c>
      <c r="B231" s="171" t="s">
        <v>236</v>
      </c>
      <c r="C231" s="172"/>
      <c r="D231" s="172"/>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row r="260" ht="12.75">
      <c r="A260" s="13"/>
    </row>
    <row r="261" ht="12.75">
      <c r="A261" s="13"/>
    </row>
    <row r="262" ht="12.75">
      <c r="A262" s="13"/>
    </row>
    <row r="263" ht="12.75">
      <c r="A263" s="13"/>
    </row>
    <row r="264" ht="12.75">
      <c r="A264" s="13"/>
    </row>
  </sheetData>
  <mergeCells count="38">
    <mergeCell ref="N144:X144"/>
    <mergeCell ref="B204:J204"/>
    <mergeCell ref="B213:L213"/>
    <mergeCell ref="B161:L164"/>
    <mergeCell ref="B166:L169"/>
    <mergeCell ref="B116:L118"/>
    <mergeCell ref="B99:L102"/>
    <mergeCell ref="B106:L106"/>
    <mergeCell ref="C112:L113"/>
    <mergeCell ref="B10:L11"/>
    <mergeCell ref="B155:L158"/>
    <mergeCell ref="B90:L91"/>
    <mergeCell ref="A1:L1"/>
    <mergeCell ref="A3:L3"/>
    <mergeCell ref="A4:L4"/>
    <mergeCell ref="A2:L2"/>
    <mergeCell ref="B34:L34"/>
    <mergeCell ref="B35:L36"/>
    <mergeCell ref="A5:L5"/>
    <mergeCell ref="B231:D231"/>
    <mergeCell ref="B220:D220"/>
    <mergeCell ref="B154:L154"/>
    <mergeCell ref="B172:L172"/>
    <mergeCell ref="B173:L173"/>
    <mergeCell ref="B217:E217"/>
    <mergeCell ref="B218:G218"/>
    <mergeCell ref="B219:F219"/>
    <mergeCell ref="B180:L180"/>
    <mergeCell ref="C109:L110"/>
    <mergeCell ref="B150:L153"/>
    <mergeCell ref="B145:L148"/>
    <mergeCell ref="B13:L14"/>
    <mergeCell ref="B15:L16"/>
    <mergeCell ref="B26:L27"/>
    <mergeCell ref="B30:L31"/>
    <mergeCell ref="C114:L115"/>
    <mergeCell ref="B141:L142"/>
    <mergeCell ref="B94:L95"/>
  </mergeCells>
  <printOptions/>
  <pageMargins left="0" right="0.23" top="0.49" bottom="0.5" header="0.5" footer="0.5"/>
  <pageSetup fitToHeight="1" fitToWidth="1" horizontalDpi="600" verticalDpi="600" orientation="portrait" paperSize="9" scale="61" r:id="rId1"/>
  <rowBreaks count="1" manualBreakCount="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2005-12-29T04:21:13Z</cp:lastPrinted>
  <dcterms:created xsi:type="dcterms:W3CDTF">2001-10-16T10:02:43Z</dcterms:created>
  <dcterms:modified xsi:type="dcterms:W3CDTF">2005-12-30T02:50:04Z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318907200</vt:i4>
  </property>
  <property fmtid="{D5CDD505-2E9C-101B-9397-08002B2CF9AE}" pid="3" name="_EmailSubject">
    <vt:lpwstr>1st quarter reports</vt:lpwstr>
  </property>
  <property fmtid="{D5CDD505-2E9C-101B-9397-08002B2CF9AE}" pid="4" name="_AuthorEmail">
    <vt:lpwstr>joycetia@litespeed.com.sg</vt:lpwstr>
  </property>
  <property fmtid="{D5CDD505-2E9C-101B-9397-08002B2CF9AE}" pid="5" name="_AuthorEmailDisplayName">
    <vt:lpwstr>Joyce</vt:lpwstr>
  </property>
  <property fmtid="{D5CDD505-2E9C-101B-9397-08002B2CF9AE}" pid="6" name="_PreviousAdHocReviewCycleID">
    <vt:i4>1193459107</vt:i4>
  </property>
  <property fmtid="{D5CDD505-2E9C-101B-9397-08002B2CF9AE}" pid="7" name="_ReviewingToolsShownOnce">
    <vt:lpwstr/>
  </property>
</Properties>
</file>